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drawings/drawing11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6D033CD0-B664-4BEB-94C5-64D9AD1E1107}" xr6:coauthVersionLast="47" xr6:coauthVersionMax="47" xr10:uidLastSave="{00000000-0000-0000-0000-000000000000}"/>
  <bookViews>
    <workbookView xWindow="1080" yWindow="1080" windowWidth="17256" windowHeight="10644" tabRatio="500" activeTab="1" xr2:uid="{00000000-000D-0000-FFFF-FFFF00000000}"/>
  </bookViews>
  <sheets>
    <sheet name="FGESN" sheetId="7" r:id="rId1"/>
    <sheet name="FGGFY" sheetId="2" r:id="rId2"/>
    <sheet name="F-GHDD" sheetId="6" r:id="rId3"/>
    <sheet name="FGHEV" sheetId="8" r:id="rId4"/>
    <sheet name="FGBFP" sheetId="1" r:id="rId5"/>
    <sheet name="FHCNN" sheetId="4" r:id="rId6"/>
  </sheets>
  <definedNames>
    <definedName name="_xlnm.Print_Area" localSheetId="4">FGBFP!$A$1:$F$53</definedName>
    <definedName name="_xlnm.Print_Area" localSheetId="1">FGGFY!$A$1:$F$53</definedName>
    <definedName name="_xlnm.Print_Area" localSheetId="3">FGHEV!$A$1:$F$53</definedName>
    <definedName name="_xlnm.Print_Area" localSheetId="5">FHCNN!$A$1:$F$53</definedName>
  </definedNames>
  <calcPr calcId="191029"/>
</workbook>
</file>

<file path=xl/calcChain.xml><?xml version="1.0" encoding="utf-8"?>
<calcChain xmlns="http://schemas.openxmlformats.org/spreadsheetml/2006/main">
  <c r="B16" i="8" l="1"/>
  <c r="B17" i="8" s="1"/>
  <c r="F15" i="8"/>
  <c r="I14" i="8"/>
  <c r="L14" i="8" s="1"/>
  <c r="F14" i="8"/>
  <c r="F13" i="8"/>
  <c r="F12" i="8"/>
  <c r="F11" i="8"/>
  <c r="F16" i="8" s="1"/>
  <c r="F17" i="8" s="1"/>
  <c r="D17" i="8" s="1"/>
  <c r="D16" i="1"/>
  <c r="F14" i="7"/>
  <c r="F15" i="7"/>
  <c r="F13" i="7"/>
  <c r="F12" i="7"/>
  <c r="F11" i="7"/>
  <c r="B16" i="7"/>
  <c r="B17" i="7" s="1"/>
  <c r="I14" i="7"/>
  <c r="F11" i="4"/>
  <c r="B16" i="6"/>
  <c r="B17" i="6" s="1"/>
  <c r="F15" i="6"/>
  <c r="I14" i="6"/>
  <c r="F14" i="6"/>
  <c r="F13" i="6"/>
  <c r="F12" i="6"/>
  <c r="F11" i="1"/>
  <c r="F14" i="1"/>
  <c r="B16" i="2"/>
  <c r="B17" i="2" s="1"/>
  <c r="I14" i="1"/>
  <c r="L14" i="1" s="1"/>
  <c r="F12" i="4"/>
  <c r="F13" i="4"/>
  <c r="F14" i="4"/>
  <c r="F15" i="4"/>
  <c r="B16" i="4"/>
  <c r="B17" i="4" s="1"/>
  <c r="I14" i="4"/>
  <c r="F13" i="2"/>
  <c r="F14" i="2"/>
  <c r="F15" i="2"/>
  <c r="I14" i="2"/>
  <c r="F12" i="1"/>
  <c r="F13" i="1"/>
  <c r="F15" i="1"/>
  <c r="B16" i="1"/>
  <c r="B17" i="1" s="1"/>
  <c r="D16" i="8" l="1"/>
  <c r="F16" i="6"/>
  <c r="D16" i="6" s="1"/>
  <c r="F16" i="7"/>
  <c r="F17" i="7" s="1"/>
  <c r="D17" i="7" s="1"/>
  <c r="F16" i="4"/>
  <c r="F17" i="4" s="1"/>
  <c r="F16" i="1"/>
  <c r="F17" i="1" s="1"/>
  <c r="D17" i="1" s="1"/>
  <c r="F12" i="2"/>
  <c r="F16" i="2" s="1"/>
  <c r="D16" i="2" s="1"/>
  <c r="D17" i="4"/>
  <c r="D16" i="4"/>
  <c r="F17" i="6" l="1"/>
  <c r="D17" i="6" s="1"/>
  <c r="D16" i="7"/>
  <c r="F17" i="2"/>
  <c r="D17" i="2" s="1"/>
</calcChain>
</file>

<file path=xl/sharedStrings.xml><?xml version="1.0" encoding="utf-8"?>
<sst xmlns="http://schemas.openxmlformats.org/spreadsheetml/2006/main" count="171" uniqueCount="38">
  <si>
    <t>Masse en kg</t>
  </si>
  <si>
    <t>Distance C.G. au point de référence</t>
  </si>
  <si>
    <t>◄</t>
  </si>
  <si>
    <t>►</t>
  </si>
  <si>
    <r>
      <t xml:space="preserve">Z.F.W. </t>
    </r>
    <r>
      <rPr>
        <sz val="8"/>
        <rFont val="Arial"/>
        <family val="2"/>
      </rPr>
      <t>(masse sans carburant)</t>
    </r>
  </si>
  <si>
    <t>Total</t>
  </si>
  <si>
    <t xml:space="preserve">  </t>
  </si>
  <si>
    <t>Bagages</t>
  </si>
  <si>
    <t>Litres</t>
  </si>
  <si>
    <t>Carburant (100LL d=0.72)</t>
  </si>
  <si>
    <t>Places arrière</t>
  </si>
  <si>
    <t>Places avant</t>
  </si>
  <si>
    <t>Masse à vide</t>
  </si>
  <si>
    <t>Moment (m x Kg)</t>
  </si>
  <si>
    <t>Bras de levier (m)</t>
  </si>
  <si>
    <t>Masse (Kg)</t>
  </si>
  <si>
    <t>Chargement</t>
  </si>
  <si>
    <t>JG Aviation</t>
  </si>
  <si>
    <t>Par:</t>
  </si>
  <si>
    <t>Immatriculation :</t>
  </si>
  <si>
    <t>F172N</t>
  </si>
  <si>
    <t>Appareil:</t>
  </si>
  <si>
    <t>Données extrait du Rapport de pesée effectué le:</t>
  </si>
  <si>
    <t>Devis de masse et centrage</t>
  </si>
  <si>
    <t>PA28-161</t>
  </si>
  <si>
    <t>F-GGFY</t>
  </si>
  <si>
    <t>NE REMPLACE PAS L'EMPORT D'UNE FICHE DE PESEE MANUSCRITE</t>
  </si>
  <si>
    <t>F-HCNN</t>
  </si>
  <si>
    <t>USG</t>
  </si>
  <si>
    <t>F-GHDD</t>
  </si>
  <si>
    <t>PA28R-200</t>
  </si>
  <si>
    <t>F-GESN</t>
  </si>
  <si>
    <t>F-gesn</t>
  </si>
  <si>
    <t>PA28R200</t>
  </si>
  <si>
    <t>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&amp;</t>
  </si>
  <si>
    <t>F-NN Réservoir capacité standard 40USG soit 150L</t>
  </si>
  <si>
    <t>Attention, F-FP réservoir grande capacité 50USG soit 189L</t>
  </si>
  <si>
    <t>Attention, F-EV réservoir grande capacité 50USG soit 189L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</si>
</sst>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\ mmmm\ yyyy"/>
  </numFmts>
  <fonts count="15">
    <font>
      <sz val="10"/>
      <name val="Arial"/>
      <family val="2"/>
    </font>
    <font>
      <sz val="5"/>
      <name val="Arial"/>
      <family val="2"/>
    </font>
    <font>
      <b/>
      <sz val="12"/>
      <name val="Arial"/>
      <family val="2"/>
    </font>
    <font>
      <sz val="12"/>
      <color indexed="23"/>
      <name val="Arial"/>
      <family val="2"/>
    </font>
    <font>
      <sz val="20"/>
      <color indexed="23"/>
      <name val="Arial"/>
      <family val="2"/>
    </font>
    <font>
      <sz val="12"/>
      <name val="Arial"/>
      <family val="2"/>
    </font>
    <font>
      <sz val="8"/>
      <name val="Arial"/>
      <family val="2"/>
    </font>
    <font>
      <sz val="20"/>
      <name val="Arial"/>
      <family val="2"/>
    </font>
    <font>
      <b/>
      <sz val="14"/>
      <name val="Arial"/>
      <family val="2"/>
    </font>
    <font>
      <b/>
      <sz val="16"/>
      <name val="Times New Roman"/>
      <family val="1"/>
    </font>
    <font>
      <b/>
      <sz val="16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4"/>
      <color theme="5"/>
      <name val="Arial"/>
    </font>
    <font>
      <b/>
      <sz val="14"/>
      <color rgb="FFC0504D"/>
      <name val="Arial"/>
    </font>
  </fonts>
  <fills count="5">
    <fill>
      <patternFill patternType="none"/>
    </fill>
    <fill>
      <patternFill patternType="gray125"/>
    </fill>
    <fill>
      <patternFill patternType="solid">
        <fgColor indexed="31"/>
        <bgColor indexed="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5">
    <xf numFmtId="0" fontId="0" fillId="0" borderId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46">
    <xf numFmtId="0" fontId="0" fillId="0" borderId="0" xfId="0"/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9" fontId="0" fillId="0" borderId="0" xfId="0" applyNumberFormat="1"/>
    <xf numFmtId="0" fontId="1" fillId="0" borderId="0" xfId="0" applyFont="1" applyAlignment="1">
      <alignment horizontal="right"/>
    </xf>
    <xf numFmtId="164" fontId="3" fillId="2" borderId="1" xfId="0" applyNumberFormat="1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/>
    </xf>
    <xf numFmtId="164" fontId="4" fillId="2" borderId="4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 vertical="center"/>
    </xf>
    <xf numFmtId="164" fontId="5" fillId="0" borderId="11" xfId="0" applyNumberFormat="1" applyFont="1" applyBorder="1" applyAlignment="1">
      <alignment horizontal="center" vertical="center"/>
    </xf>
    <xf numFmtId="164" fontId="5" fillId="0" borderId="10" xfId="0" applyNumberFormat="1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left" vertical="center"/>
    </xf>
    <xf numFmtId="2" fontId="5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5" fillId="0" borderId="13" xfId="0" applyFont="1" applyBorder="1" applyAlignment="1">
      <alignment horizontal="center" vertical="center"/>
    </xf>
    <xf numFmtId="1" fontId="5" fillId="0" borderId="14" xfId="0" applyNumberFormat="1" applyFont="1" applyBorder="1" applyAlignment="1">
      <alignment horizontal="center" vertical="center"/>
    </xf>
    <xf numFmtId="164" fontId="5" fillId="0" borderId="15" xfId="0" applyNumberFormat="1" applyFont="1" applyBorder="1" applyAlignment="1">
      <alignment horizontal="center" vertical="center"/>
    </xf>
    <xf numFmtId="164" fontId="0" fillId="0" borderId="0" xfId="0" applyNumberFormat="1" applyAlignment="1">
      <alignment horizontal="right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1" fontId="0" fillId="0" borderId="0" xfId="0" applyNumberFormat="1"/>
    <xf numFmtId="1" fontId="9" fillId="0" borderId="0" xfId="0" applyNumberFormat="1" applyFont="1" applyAlignment="1">
      <alignment horizontal="center"/>
    </xf>
    <xf numFmtId="164" fontId="5" fillId="3" borderId="7" xfId="0" applyNumberFormat="1" applyFont="1" applyFill="1" applyBorder="1" applyAlignment="1">
      <alignment horizontal="center" vertical="center"/>
    </xf>
    <xf numFmtId="164" fontId="7" fillId="3" borderId="9" xfId="0" applyNumberFormat="1" applyFont="1" applyFill="1" applyBorder="1" applyAlignment="1">
      <alignment horizontal="center" vertical="center"/>
    </xf>
    <xf numFmtId="164" fontId="5" fillId="3" borderId="8" xfId="0" applyNumberFormat="1" applyFont="1" applyFill="1" applyBorder="1" applyAlignment="1">
      <alignment horizontal="center" vertical="center"/>
    </xf>
    <xf numFmtId="164" fontId="7" fillId="3" borderId="8" xfId="0" applyNumberFormat="1" applyFont="1" applyFill="1" applyBorder="1" applyAlignment="1">
      <alignment horizontal="center" vertical="center"/>
    </xf>
    <xf numFmtId="164" fontId="5" fillId="3" borderId="10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right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14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/>
    </xf>
    <xf numFmtId="0" fontId="5" fillId="0" borderId="14" xfId="0" applyFont="1" applyBorder="1" applyAlignment="1">
      <alignment horizontal="center" vertical="center"/>
    </xf>
    <xf numFmtId="164" fontId="5" fillId="3" borderId="10" xfId="0" applyNumberFormat="1" applyFont="1" applyFill="1" applyBorder="1" applyAlignment="1">
      <alignment horizontal="center" vertical="center"/>
    </xf>
    <xf numFmtId="164" fontId="5" fillId="3" borderId="9" xfId="0" applyNumberFormat="1" applyFont="1" applyFill="1" applyBorder="1" applyAlignment="1">
      <alignment horizontal="center" vertical="center"/>
    </xf>
    <xf numFmtId="164" fontId="5" fillId="3" borderId="8" xfId="0" applyNumberFormat="1" applyFont="1" applyFill="1" applyBorder="1" applyAlignment="1">
      <alignment horizontal="center" vertical="center"/>
    </xf>
    <xf numFmtId="164" fontId="5" fillId="3" borderId="12" xfId="0" applyNumberFormat="1" applyFont="1" applyFill="1" applyBorder="1" applyAlignment="1">
      <alignment horizontal="center" vertical="center"/>
    </xf>
    <xf numFmtId="164" fontId="13" fillId="0" borderId="0" xfId="0" applyNumberFormat="1" applyFont="1" applyAlignment="1">
      <alignment horizontal="center" vertical="center"/>
    </xf>
    <xf numFmtId="164" fontId="13" fillId="0" borderId="16" xfId="0" applyNumberFormat="1" applyFont="1" applyBorder="1" applyAlignment="1">
      <alignment horizontal="center" vertical="center"/>
    </xf>
    <xf numFmtId="164" fontId="13" fillId="0" borderId="17" xfId="0" applyNumberFormat="1" applyFont="1" applyBorder="1" applyAlignment="1">
      <alignment horizontal="center" vertical="center"/>
    </xf>
    <xf numFmtId="164" fontId="13" fillId="0" borderId="18" xfId="0" applyNumberFormat="1" applyFont="1" applyBorder="1" applyAlignment="1">
      <alignment horizontal="center" vertical="center"/>
    </xf>
    <xf numFmtId="164" fontId="5" fillId="4" borderId="10" xfId="0" applyNumberFormat="1" applyFont="1" applyFill="1" applyBorder="1" applyAlignment="1">
      <alignment horizontal="center" vertical="center"/>
    </xf>
  </cellXfs>
  <cellStyles count="5">
    <cellStyle name="Lien hypertexte" xfId="1" builtinId="8" hidden="1"/>
    <cellStyle name="Lien hypertexte" xfId="3" builtinId="8" hidden="1"/>
    <cellStyle name="Lien hypertexte visité" xfId="2" builtinId="9" hidden="1"/>
    <cellStyle name="Lien hypertexte visité" xfId="4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Limites de centrage</a:t>
            </a:r>
          </a:p>
        </c:rich>
      </c:tx>
      <c:layout>
        <c:manualLayout>
          <c:xMode val="edge"/>
          <c:yMode val="edge"/>
          <c:x val="0.367158753359423"/>
          <c:y val="2.309065010089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15768350244481"/>
          <c:y val="7.9294909409352396E-2"/>
          <c:w val="0.83743260919746598"/>
          <c:h val="0.80010150679541348"/>
        </c:manualLayout>
      </c:layout>
      <c:scatterChart>
        <c:scatterStyle val="lineMarker"/>
        <c:varyColors val="0"/>
        <c:ser>
          <c:idx val="0"/>
          <c:order val="0"/>
          <c:tx>
            <c:strRef>
              <c:f>FGESN!$A$60</c:f>
              <c:strCache>
                <c:ptCount val="1"/>
                <c:pt idx="0">
                  <c:v>Distance C.G. au point de référence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FGESN!$A$61:$A$65</c:f>
              <c:numCache>
                <c:formatCode>0.000</c:formatCode>
                <c:ptCount val="5"/>
                <c:pt idx="0">
                  <c:v>2.032</c:v>
                </c:pt>
                <c:pt idx="1">
                  <c:v>2.032</c:v>
                </c:pt>
                <c:pt idx="2">
                  <c:v>2.222</c:v>
                </c:pt>
                <c:pt idx="3">
                  <c:v>2.3620000000000001</c:v>
                </c:pt>
                <c:pt idx="4">
                  <c:v>2.3620000000000001</c:v>
                </c:pt>
              </c:numCache>
            </c:numRef>
          </c:xVal>
          <c:yVal>
            <c:numRef>
              <c:f>FGESN!$B$61:$B$65</c:f>
              <c:numCache>
                <c:formatCode>0</c:formatCode>
                <c:ptCount val="5"/>
                <c:pt idx="0">
                  <c:v>0</c:v>
                </c:pt>
                <c:pt idx="1">
                  <c:v>815</c:v>
                </c:pt>
                <c:pt idx="2">
                  <c:v>1202</c:v>
                </c:pt>
                <c:pt idx="3">
                  <c:v>1202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E0FD-4CE5-9794-868E72DCD2B9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FGESN!$D$16:$D$17</c:f>
              <c:numCache>
                <c:formatCode>0.000</c:formatCode>
                <c:ptCount val="2"/>
                <c:pt idx="0">
                  <c:v>2.2355707135145746</c:v>
                </c:pt>
                <c:pt idx="1">
                  <c:v>2.2082398912674144</c:v>
                </c:pt>
              </c:numCache>
            </c:numRef>
          </c:xVal>
          <c:yVal>
            <c:numRef>
              <c:f>FGESN!$B$16:$B$17</c:f>
              <c:numCache>
                <c:formatCode>0.000</c:formatCode>
                <c:ptCount val="2"/>
                <c:pt idx="0">
                  <c:v>1018.9</c:v>
                </c:pt>
                <c:pt idx="1">
                  <c:v>882.9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E0FD-4CE5-9794-868E72DCD2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02174456"/>
        <c:axId val="2102182632"/>
      </c:scatterChart>
      <c:valAx>
        <c:axId val="2102174456"/>
        <c:scaling>
          <c:orientation val="minMax"/>
          <c:max val="2.4"/>
          <c:min val="2.02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Distance C.G. au Point de référence</a:t>
                </a:r>
              </a:p>
            </c:rich>
          </c:tx>
          <c:layout>
            <c:manualLayout>
              <c:xMode val="edge"/>
              <c:yMode val="edge"/>
              <c:x val="0.34317349552862803"/>
              <c:y val="0.9396092668064730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02182632"/>
        <c:crossesAt val="500"/>
        <c:crossBetween val="midCat"/>
        <c:majorUnit val="0.1"/>
      </c:valAx>
      <c:valAx>
        <c:axId val="2102182632"/>
        <c:scaling>
          <c:orientation val="minMax"/>
          <c:min val="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Masse en kg</a:t>
                </a:r>
              </a:p>
            </c:rich>
          </c:tx>
          <c:layout>
            <c:manualLayout>
              <c:xMode val="edge"/>
              <c:yMode val="edge"/>
              <c:x val="3.8745343957753801E-2"/>
              <c:y val="0.3445825584615990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02174456"/>
        <c:crossesAt val="0"/>
        <c:crossBetween val="midCat"/>
        <c:majorUnit val="50"/>
        <c:min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1" l="0.75" r="0.75" t="1" header="0.51180555555555596" footer="0.51180555555555596"/>
    <c:pageSetup firstPageNumber="0"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FR"/>
              <a:t>Limites de centrage</a:t>
            </a:r>
          </a:p>
        </c:rich>
      </c:tx>
      <c:layout>
        <c:manualLayout>
          <c:xMode val="edge"/>
          <c:yMode val="edge"/>
          <c:x val="0.367158753359423"/>
          <c:y val="2.3090650100898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5768350244481"/>
          <c:y val="0.16080387214035999"/>
          <c:w val="0.83632653021444403"/>
          <c:h val="0.71859230362723303"/>
        </c:manualLayout>
      </c:layout>
      <c:scatterChart>
        <c:scatterStyle val="lineMarker"/>
        <c:varyColors val="0"/>
        <c:ser>
          <c:idx val="0"/>
          <c:order val="0"/>
          <c:spPr>
            <a:ln w="28575" cmpd="sng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FGGFY!$A$61:$A$66</c:f>
              <c:numCache>
                <c:formatCode>0.000</c:formatCode>
                <c:ptCount val="6"/>
                <c:pt idx="0">
                  <c:v>2.1080000000000001</c:v>
                </c:pt>
                <c:pt idx="1">
                  <c:v>2.1080000000000001</c:v>
                </c:pt>
                <c:pt idx="2">
                  <c:v>2.129</c:v>
                </c:pt>
                <c:pt idx="3">
                  <c:v>2.242</c:v>
                </c:pt>
                <c:pt idx="4">
                  <c:v>2.3620000000000001</c:v>
                </c:pt>
                <c:pt idx="5">
                  <c:v>2.3620000000000001</c:v>
                </c:pt>
              </c:numCache>
            </c:numRef>
          </c:xVal>
          <c:yVal>
            <c:numRef>
              <c:f>FGGFY!$B$61:$B$66</c:f>
              <c:numCache>
                <c:formatCode>0</c:formatCode>
                <c:ptCount val="6"/>
                <c:pt idx="0">
                  <c:v>0</c:v>
                </c:pt>
                <c:pt idx="1">
                  <c:v>885</c:v>
                </c:pt>
                <c:pt idx="2">
                  <c:v>916</c:v>
                </c:pt>
                <c:pt idx="3">
                  <c:v>1106</c:v>
                </c:pt>
                <c:pt idx="4">
                  <c:v>1106</c:v>
                </c:pt>
                <c:pt idx="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876-DF41-B791-F303E4F7DE79}"/>
            </c:ext>
          </c:extLst>
        </c:ser>
        <c:ser>
          <c:idx val="1"/>
          <c:order val="1"/>
          <c:spPr>
            <a:ln w="25400">
              <a:solidFill>
                <a:srgbClr val="FF0000"/>
              </a:solidFill>
              <a:prstDash val="solid"/>
            </a:ln>
          </c:spPr>
          <c:marker>
            <c:symbol val="square"/>
            <c:size val="7"/>
            <c:spPr>
              <a:noFill/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FGGFY!$D$16:$D$17</c:f>
              <c:numCache>
                <c:formatCode>0.000</c:formatCode>
                <c:ptCount val="2"/>
                <c:pt idx="0">
                  <c:v>2.2896663414634149</c:v>
                </c:pt>
                <c:pt idx="1">
                  <c:v>2.2707986501687296</c:v>
                </c:pt>
              </c:numCache>
            </c:numRef>
          </c:xVal>
          <c:yVal>
            <c:numRef>
              <c:f>FGGFY!$B$16:$B$17</c:f>
              <c:numCache>
                <c:formatCode>0.000</c:formatCode>
                <c:ptCount val="2"/>
                <c:pt idx="0">
                  <c:v>1025</c:v>
                </c:pt>
                <c:pt idx="1">
                  <c:v>889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4876-DF41-B791-F303E4F7DE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02174456"/>
        <c:axId val="2102182632"/>
      </c:scatterChart>
      <c:valAx>
        <c:axId val="2102174456"/>
        <c:scaling>
          <c:orientation val="minMax"/>
          <c:max val="2.4"/>
          <c:min val="2.0499999999999998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title>
          <c:tx>
            <c:rich>
              <a:bodyPr/>
              <a:lstStyle/>
              <a:p>
                <a:pPr>
                  <a:defRPr sz="9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Distance C.G. au Point de référence</a:t>
                </a:r>
              </a:p>
            </c:rich>
          </c:tx>
          <c:layout>
            <c:manualLayout>
              <c:xMode val="edge"/>
              <c:yMode val="edge"/>
              <c:x val="0.34317349552862803"/>
              <c:y val="0.93960926680647305"/>
            </c:manualLayout>
          </c:layout>
          <c:overlay val="0"/>
          <c:spPr>
            <a:noFill/>
            <a:ln w="25400">
              <a:noFill/>
            </a:ln>
          </c:spPr>
        </c:title>
        <c:numFmt formatCode="0.0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2102182632"/>
        <c:crossesAt val="500"/>
        <c:crossBetween val="midCat"/>
        <c:majorUnit val="0.1"/>
      </c:valAx>
      <c:valAx>
        <c:axId val="2102182632"/>
        <c:scaling>
          <c:orientation val="minMax"/>
          <c:max val="1150"/>
          <c:min val="6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title>
          <c:tx>
            <c:rich>
              <a:bodyPr rot="0" vert="wordArtVert"/>
              <a:lstStyle/>
              <a:p>
                <a:pPr algn="ctr">
                  <a:defRPr sz="10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Masse en kg</a:t>
                </a:r>
              </a:p>
            </c:rich>
          </c:tx>
          <c:layout>
            <c:manualLayout>
              <c:xMode val="edge"/>
              <c:yMode val="edge"/>
              <c:x val="3.8745343957753801E-2"/>
              <c:y val="0.3445825584615990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2102174456"/>
        <c:crossesAt val="0"/>
        <c:crossBetween val="midCat"/>
        <c:majorUnit val="50"/>
        <c:min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/>
    <c:pageMargins b="1" l="0.75" r="0.75" t="1" header="0.51180555555555596" footer="0.51180555555555596"/>
    <c:pageSetup firstPageNumber="0" orientation="portrait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FR"/>
              <a:t>Limites de centrage</a:t>
            </a:r>
          </a:p>
        </c:rich>
      </c:tx>
      <c:layout>
        <c:manualLayout>
          <c:xMode val="edge"/>
          <c:yMode val="edge"/>
          <c:x val="0.367158753359423"/>
          <c:y val="2.3090650100898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5768350244481"/>
          <c:y val="0.16080387214035999"/>
          <c:w val="0.83632653021444403"/>
          <c:h val="0.71859230362723303"/>
        </c:manualLayout>
      </c:layout>
      <c:scatterChart>
        <c:scatterStyle val="lineMarker"/>
        <c:varyColors val="0"/>
        <c:ser>
          <c:idx val="0"/>
          <c:order val="0"/>
          <c:spPr>
            <a:ln w="28575" cmpd="sng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FGGFY!$A$61:$A$66</c:f>
              <c:numCache>
                <c:formatCode>0.000</c:formatCode>
                <c:ptCount val="6"/>
                <c:pt idx="0">
                  <c:v>2.1080000000000001</c:v>
                </c:pt>
                <c:pt idx="1">
                  <c:v>2.1080000000000001</c:v>
                </c:pt>
                <c:pt idx="2">
                  <c:v>2.129</c:v>
                </c:pt>
                <c:pt idx="3">
                  <c:v>2.242</c:v>
                </c:pt>
                <c:pt idx="4">
                  <c:v>2.3620000000000001</c:v>
                </c:pt>
                <c:pt idx="5">
                  <c:v>2.3620000000000001</c:v>
                </c:pt>
              </c:numCache>
            </c:numRef>
          </c:xVal>
          <c:yVal>
            <c:numRef>
              <c:f>FGGFY!$B$61:$B$66</c:f>
              <c:numCache>
                <c:formatCode>0</c:formatCode>
                <c:ptCount val="6"/>
                <c:pt idx="0">
                  <c:v>0</c:v>
                </c:pt>
                <c:pt idx="1">
                  <c:v>885</c:v>
                </c:pt>
                <c:pt idx="2">
                  <c:v>916</c:v>
                </c:pt>
                <c:pt idx="3">
                  <c:v>1106</c:v>
                </c:pt>
                <c:pt idx="4">
                  <c:v>1106</c:v>
                </c:pt>
                <c:pt idx="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F33-44F7-A05F-2F9774F607A7}"/>
            </c:ext>
          </c:extLst>
        </c:ser>
        <c:ser>
          <c:idx val="1"/>
          <c:order val="1"/>
          <c:spPr>
            <a:ln w="25400">
              <a:solidFill>
                <a:srgbClr val="FF0000"/>
              </a:solidFill>
              <a:prstDash val="solid"/>
            </a:ln>
          </c:spPr>
          <c:marker>
            <c:symbol val="square"/>
            <c:size val="7"/>
            <c:spPr>
              <a:noFill/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FGGFY!$D$16:$D$17</c:f>
              <c:numCache>
                <c:formatCode>0.000</c:formatCode>
                <c:ptCount val="2"/>
                <c:pt idx="0">
                  <c:v>2.2896663414634149</c:v>
                </c:pt>
                <c:pt idx="1">
                  <c:v>2.2707986501687296</c:v>
                </c:pt>
              </c:numCache>
            </c:numRef>
          </c:xVal>
          <c:yVal>
            <c:numRef>
              <c:f>FGGFY!$B$16:$B$17</c:f>
              <c:numCache>
                <c:formatCode>0.000</c:formatCode>
                <c:ptCount val="2"/>
                <c:pt idx="0">
                  <c:v>1025</c:v>
                </c:pt>
                <c:pt idx="1">
                  <c:v>889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9F33-44F7-A05F-2F9774F607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02174456"/>
        <c:axId val="2102182632"/>
      </c:scatterChart>
      <c:valAx>
        <c:axId val="2102174456"/>
        <c:scaling>
          <c:orientation val="minMax"/>
          <c:max val="2.4"/>
          <c:min val="2.0499999999999998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title>
          <c:tx>
            <c:rich>
              <a:bodyPr/>
              <a:lstStyle/>
              <a:p>
                <a:pPr>
                  <a:defRPr sz="9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Distance C.G. au Point de référence</a:t>
                </a:r>
              </a:p>
            </c:rich>
          </c:tx>
          <c:layout>
            <c:manualLayout>
              <c:xMode val="edge"/>
              <c:yMode val="edge"/>
              <c:x val="0.34317349552862803"/>
              <c:y val="0.93960926680647305"/>
            </c:manualLayout>
          </c:layout>
          <c:overlay val="0"/>
          <c:spPr>
            <a:noFill/>
            <a:ln w="25400">
              <a:noFill/>
            </a:ln>
          </c:spPr>
        </c:title>
        <c:numFmt formatCode="0.0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2102182632"/>
        <c:crossesAt val="500"/>
        <c:crossBetween val="midCat"/>
        <c:majorUnit val="0.1"/>
      </c:valAx>
      <c:valAx>
        <c:axId val="2102182632"/>
        <c:scaling>
          <c:orientation val="minMax"/>
          <c:max val="1150"/>
          <c:min val="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title>
          <c:tx>
            <c:rich>
              <a:bodyPr rot="0" vert="wordArtVert"/>
              <a:lstStyle/>
              <a:p>
                <a:pPr algn="ctr">
                  <a:defRPr sz="10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Masse en kg</a:t>
                </a:r>
              </a:p>
            </c:rich>
          </c:tx>
          <c:layout>
            <c:manualLayout>
              <c:xMode val="edge"/>
              <c:yMode val="edge"/>
              <c:x val="3.8745343957753801E-2"/>
              <c:y val="0.3445825584615990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2102174456"/>
        <c:crossesAt val="0"/>
        <c:crossBetween val="midCat"/>
        <c:majorUnit val="50"/>
        <c:min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/>
    <c:pageMargins b="1" l="0.75" r="0.75" t="1" header="0.51180555555555596" footer="0.51180555555555596"/>
    <c:pageSetup firstPageNumber="0" orientation="portrait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FR"/>
              <a:t>Limites de centrage</a:t>
            </a:r>
          </a:p>
        </c:rich>
      </c:tx>
      <c:layout>
        <c:manualLayout>
          <c:xMode val="edge"/>
          <c:yMode val="edge"/>
          <c:x val="0.367158753359423"/>
          <c:y val="2.3090650100898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5768350244481"/>
          <c:y val="0.16080387214035999"/>
          <c:w val="0.83632653021444403"/>
          <c:h val="0.71859230362723303"/>
        </c:manualLayout>
      </c:layout>
      <c:scatterChart>
        <c:scatterStyle val="lineMarker"/>
        <c:varyColors val="0"/>
        <c:ser>
          <c:idx val="0"/>
          <c:order val="0"/>
          <c:spPr>
            <a:ln w="28575" cmpd="sng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FGHEV!$A$61:$A$66</c:f>
              <c:numCache>
                <c:formatCode>0.000</c:formatCode>
                <c:ptCount val="6"/>
                <c:pt idx="0">
                  <c:v>0.89</c:v>
                </c:pt>
                <c:pt idx="1">
                  <c:v>0.89</c:v>
                </c:pt>
                <c:pt idx="2">
                  <c:v>0.98</c:v>
                </c:pt>
                <c:pt idx="3">
                  <c:v>1.03</c:v>
                </c:pt>
                <c:pt idx="4">
                  <c:v>1.2</c:v>
                </c:pt>
                <c:pt idx="5">
                  <c:v>1.2</c:v>
                </c:pt>
              </c:numCache>
            </c:numRef>
          </c:xVal>
          <c:yVal>
            <c:numRef>
              <c:f>FGHEV!$B$61:$B$66</c:f>
              <c:numCache>
                <c:formatCode>0</c:formatCode>
                <c:ptCount val="6"/>
                <c:pt idx="0">
                  <c:v>0</c:v>
                </c:pt>
                <c:pt idx="1">
                  <c:v>885</c:v>
                </c:pt>
                <c:pt idx="2">
                  <c:v>1043</c:v>
                </c:pt>
                <c:pt idx="3">
                  <c:v>1043</c:v>
                </c:pt>
                <c:pt idx="4">
                  <c:v>1043</c:v>
                </c:pt>
                <c:pt idx="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038-4A10-8ABB-D24E15740979}"/>
            </c:ext>
          </c:extLst>
        </c:ser>
        <c:ser>
          <c:idx val="1"/>
          <c:order val="1"/>
          <c:spPr>
            <a:ln w="25400">
              <a:solidFill>
                <a:srgbClr val="FF0000"/>
              </a:solidFill>
              <a:prstDash val="solid"/>
            </a:ln>
          </c:spPr>
          <c:marker>
            <c:symbol val="square"/>
            <c:size val="7"/>
            <c:spPr>
              <a:noFill/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FGHEV!$D$16:$D$17</c:f>
              <c:numCache>
                <c:formatCode>0.000</c:formatCode>
                <c:ptCount val="2"/>
                <c:pt idx="0">
                  <c:v>1.0280031249999999</c:v>
                </c:pt>
                <c:pt idx="1">
                  <c:v>1.0066701388888888</c:v>
                </c:pt>
              </c:numCache>
            </c:numRef>
          </c:xVal>
          <c:yVal>
            <c:numRef>
              <c:f>FGHEV!$B$16:$B$17</c:f>
              <c:numCache>
                <c:formatCode>0.000</c:formatCode>
                <c:ptCount val="2"/>
                <c:pt idx="0">
                  <c:v>960</c:v>
                </c:pt>
                <c:pt idx="1">
                  <c:v>864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038-4A10-8ABB-D24E157409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02205240"/>
        <c:axId val="2102234232"/>
      </c:scatterChart>
      <c:valAx>
        <c:axId val="2102205240"/>
        <c:scaling>
          <c:orientation val="minMax"/>
          <c:max val="1.25"/>
          <c:min val="0.85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title>
          <c:tx>
            <c:rich>
              <a:bodyPr/>
              <a:lstStyle/>
              <a:p>
                <a:pPr>
                  <a:defRPr sz="9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Distance C.G. au Point de référence</a:t>
                </a:r>
              </a:p>
            </c:rich>
          </c:tx>
          <c:layout>
            <c:manualLayout>
              <c:xMode val="edge"/>
              <c:yMode val="edge"/>
              <c:x val="0.34317349552862803"/>
              <c:y val="0.93960926680647305"/>
            </c:manualLayout>
          </c:layout>
          <c:overlay val="0"/>
          <c:spPr>
            <a:noFill/>
            <a:ln w="25400">
              <a:noFill/>
            </a:ln>
          </c:spPr>
        </c:title>
        <c:numFmt formatCode="0.0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2102234232"/>
        <c:crossesAt val="500"/>
        <c:crossBetween val="midCat"/>
        <c:majorUnit val="0.1"/>
      </c:valAx>
      <c:valAx>
        <c:axId val="2102234232"/>
        <c:scaling>
          <c:orientation val="minMax"/>
          <c:max val="1075"/>
          <c:min val="7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title>
          <c:tx>
            <c:rich>
              <a:bodyPr rot="0" vert="wordArtVert"/>
              <a:lstStyle/>
              <a:p>
                <a:pPr algn="ctr">
                  <a:defRPr sz="10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Masse en kg</a:t>
                </a:r>
              </a:p>
            </c:rich>
          </c:tx>
          <c:layout>
            <c:manualLayout>
              <c:xMode val="edge"/>
              <c:yMode val="edge"/>
              <c:x val="3.8745343957753801E-2"/>
              <c:y val="0.3445825584615990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2102205240"/>
        <c:crossesAt val="0"/>
        <c:crossBetween val="midCat"/>
        <c:majorUnit val="50"/>
        <c:min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/>
    <c:pageMargins b="1" l="0.75" r="0.75" t="1" header="0.51180555555555596" footer="0.51180555555555596"/>
    <c:pageSetup firstPageNumber="0" orientation="portrait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FR"/>
              <a:t>Limites de centrage</a:t>
            </a:r>
          </a:p>
        </c:rich>
      </c:tx>
      <c:layout>
        <c:manualLayout>
          <c:xMode val="edge"/>
          <c:yMode val="edge"/>
          <c:x val="0.367158753359423"/>
          <c:y val="2.3090650100898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5768350244481"/>
          <c:y val="0.16080387214035999"/>
          <c:w val="0.83632653021444403"/>
          <c:h val="0.71859230362723303"/>
        </c:manualLayout>
      </c:layout>
      <c:scatterChart>
        <c:scatterStyle val="lineMarker"/>
        <c:varyColors val="0"/>
        <c:ser>
          <c:idx val="0"/>
          <c:order val="0"/>
          <c:spPr>
            <a:ln w="28575" cmpd="sng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FGBFP!$A$61:$A$66</c:f>
              <c:numCache>
                <c:formatCode>0.000</c:formatCode>
                <c:ptCount val="6"/>
                <c:pt idx="0">
                  <c:v>0.89</c:v>
                </c:pt>
                <c:pt idx="1">
                  <c:v>0.89</c:v>
                </c:pt>
                <c:pt idx="2">
                  <c:v>0.98</c:v>
                </c:pt>
                <c:pt idx="3">
                  <c:v>1.03</c:v>
                </c:pt>
                <c:pt idx="4">
                  <c:v>1.2</c:v>
                </c:pt>
                <c:pt idx="5">
                  <c:v>1.2</c:v>
                </c:pt>
              </c:numCache>
            </c:numRef>
          </c:xVal>
          <c:yVal>
            <c:numRef>
              <c:f>FGBFP!$B$61:$B$66</c:f>
              <c:numCache>
                <c:formatCode>0</c:formatCode>
                <c:ptCount val="6"/>
                <c:pt idx="0">
                  <c:v>0</c:v>
                </c:pt>
                <c:pt idx="1">
                  <c:v>885</c:v>
                </c:pt>
                <c:pt idx="2">
                  <c:v>1043</c:v>
                </c:pt>
                <c:pt idx="3">
                  <c:v>1043</c:v>
                </c:pt>
                <c:pt idx="4">
                  <c:v>1043</c:v>
                </c:pt>
                <c:pt idx="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6B-8642-A1FA-93437D5FB76B}"/>
            </c:ext>
          </c:extLst>
        </c:ser>
        <c:ser>
          <c:idx val="1"/>
          <c:order val="1"/>
          <c:spPr>
            <a:ln w="25400">
              <a:solidFill>
                <a:srgbClr val="FF0000"/>
              </a:solidFill>
              <a:prstDash val="solid"/>
            </a:ln>
          </c:spPr>
          <c:marker>
            <c:symbol val="square"/>
            <c:size val="7"/>
            <c:spPr>
              <a:noFill/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FGBFP!$D$16:$D$17</c:f>
              <c:numCache>
                <c:formatCode>0.000</c:formatCode>
                <c:ptCount val="2"/>
                <c:pt idx="0">
                  <c:v>1.0279291257113294</c:v>
                </c:pt>
                <c:pt idx="1">
                  <c:v>1.0067472716829406</c:v>
                </c:pt>
              </c:numCache>
            </c:numRef>
          </c:xVal>
          <c:yVal>
            <c:numRef>
              <c:f>FGBFP!$B$16:$B$17</c:f>
              <c:numCache>
                <c:formatCode>0.000</c:formatCode>
                <c:ptCount val="2"/>
                <c:pt idx="0">
                  <c:v>966.5</c:v>
                </c:pt>
                <c:pt idx="1">
                  <c:v>870.5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C6B-8642-A1FA-93437D5FB7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02205240"/>
        <c:axId val="2102234232"/>
      </c:scatterChart>
      <c:valAx>
        <c:axId val="2102205240"/>
        <c:scaling>
          <c:orientation val="minMax"/>
          <c:max val="1.25"/>
          <c:min val="0.85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title>
          <c:tx>
            <c:rich>
              <a:bodyPr/>
              <a:lstStyle/>
              <a:p>
                <a:pPr>
                  <a:defRPr sz="9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Distance C.G. au Point de référence</a:t>
                </a:r>
              </a:p>
            </c:rich>
          </c:tx>
          <c:layout>
            <c:manualLayout>
              <c:xMode val="edge"/>
              <c:yMode val="edge"/>
              <c:x val="0.34317349552862803"/>
              <c:y val="0.93960926680647305"/>
            </c:manualLayout>
          </c:layout>
          <c:overlay val="0"/>
          <c:spPr>
            <a:noFill/>
            <a:ln w="25400">
              <a:noFill/>
            </a:ln>
          </c:spPr>
        </c:title>
        <c:numFmt formatCode="0.0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2102234232"/>
        <c:crossesAt val="500"/>
        <c:crossBetween val="midCat"/>
        <c:majorUnit val="0.1"/>
      </c:valAx>
      <c:valAx>
        <c:axId val="2102234232"/>
        <c:scaling>
          <c:orientation val="minMax"/>
          <c:max val="1075"/>
          <c:min val="7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title>
          <c:tx>
            <c:rich>
              <a:bodyPr rot="0" vert="wordArtVert"/>
              <a:lstStyle/>
              <a:p>
                <a:pPr algn="ctr">
                  <a:defRPr sz="10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Masse en kg</a:t>
                </a:r>
              </a:p>
            </c:rich>
          </c:tx>
          <c:layout>
            <c:manualLayout>
              <c:xMode val="edge"/>
              <c:yMode val="edge"/>
              <c:x val="3.8745343957753801E-2"/>
              <c:y val="0.3445825584615990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2102205240"/>
        <c:crossesAt val="0"/>
        <c:crossBetween val="midCat"/>
        <c:majorUnit val="50"/>
        <c:min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/>
    <c:pageMargins b="1" l="0.75" r="0.75" t="1" header="0.51180555555555596" footer="0.51180555555555596"/>
    <c:pageSetup firstPageNumber="0"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FR"/>
              <a:t>Limites de centrage</a:t>
            </a:r>
          </a:p>
        </c:rich>
      </c:tx>
      <c:layout>
        <c:manualLayout>
          <c:xMode val="edge"/>
          <c:yMode val="edge"/>
          <c:x val="0.367158753359423"/>
          <c:y val="2.3090650100898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5768350244481"/>
          <c:y val="0.16080387214035999"/>
          <c:w val="0.83632653021444403"/>
          <c:h val="0.71859230362723303"/>
        </c:manualLayout>
      </c:layout>
      <c:scatterChart>
        <c:scatterStyle val="lineMarker"/>
        <c:varyColors val="0"/>
        <c:ser>
          <c:idx val="0"/>
          <c:order val="0"/>
          <c:spPr>
            <a:ln w="28575" cmpd="sng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FHCNN!$A$61:$A$66</c:f>
              <c:numCache>
                <c:formatCode>0.000</c:formatCode>
                <c:ptCount val="6"/>
                <c:pt idx="0">
                  <c:v>0.89</c:v>
                </c:pt>
                <c:pt idx="1">
                  <c:v>0.89</c:v>
                </c:pt>
                <c:pt idx="2">
                  <c:v>0.98</c:v>
                </c:pt>
                <c:pt idx="3">
                  <c:v>1.03</c:v>
                </c:pt>
                <c:pt idx="4">
                  <c:v>1.2</c:v>
                </c:pt>
                <c:pt idx="5">
                  <c:v>1.2</c:v>
                </c:pt>
              </c:numCache>
            </c:numRef>
          </c:xVal>
          <c:yVal>
            <c:numRef>
              <c:f>FHCNN!$B$61:$B$66</c:f>
              <c:numCache>
                <c:formatCode>0</c:formatCode>
                <c:ptCount val="6"/>
                <c:pt idx="0">
                  <c:v>0</c:v>
                </c:pt>
                <c:pt idx="1">
                  <c:v>885</c:v>
                </c:pt>
                <c:pt idx="2">
                  <c:v>1043</c:v>
                </c:pt>
                <c:pt idx="3">
                  <c:v>1043</c:v>
                </c:pt>
                <c:pt idx="4">
                  <c:v>1043</c:v>
                </c:pt>
                <c:pt idx="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9AB-5949-9168-765647EB3B21}"/>
            </c:ext>
          </c:extLst>
        </c:ser>
        <c:ser>
          <c:idx val="1"/>
          <c:order val="1"/>
          <c:spPr>
            <a:ln w="25400">
              <a:solidFill>
                <a:srgbClr val="FF0000"/>
              </a:solidFill>
              <a:prstDash val="solid"/>
            </a:ln>
          </c:spPr>
          <c:marker>
            <c:symbol val="square"/>
            <c:size val="7"/>
            <c:spPr>
              <a:noFill/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FHCNN!$D$16:$D$17</c:f>
              <c:numCache>
                <c:formatCode>0.000</c:formatCode>
                <c:ptCount val="2"/>
                <c:pt idx="0">
                  <c:v>1.0623939393939392</c:v>
                </c:pt>
                <c:pt idx="1">
                  <c:v>1.0406551724137929</c:v>
                </c:pt>
              </c:numCache>
            </c:numRef>
          </c:xVal>
          <c:yVal>
            <c:numRef>
              <c:f>FHCNN!$B$16:$B$17</c:f>
              <c:numCache>
                <c:formatCode>0.000</c:formatCode>
                <c:ptCount val="2"/>
                <c:pt idx="0">
                  <c:v>874.5</c:v>
                </c:pt>
                <c:pt idx="1">
                  <c:v>768.5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39AB-5949-9168-765647EB3B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02252200"/>
        <c:axId val="2102260408"/>
      </c:scatterChart>
      <c:valAx>
        <c:axId val="2102252200"/>
        <c:scaling>
          <c:orientation val="minMax"/>
          <c:max val="1.25"/>
          <c:min val="0.85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title>
          <c:tx>
            <c:rich>
              <a:bodyPr/>
              <a:lstStyle/>
              <a:p>
                <a:pPr>
                  <a:defRPr sz="9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Distance C.G. au Point de référence</a:t>
                </a:r>
              </a:p>
            </c:rich>
          </c:tx>
          <c:layout>
            <c:manualLayout>
              <c:xMode val="edge"/>
              <c:yMode val="edge"/>
              <c:x val="0.34317349552862803"/>
              <c:y val="0.93960926680647305"/>
            </c:manualLayout>
          </c:layout>
          <c:overlay val="0"/>
          <c:spPr>
            <a:noFill/>
            <a:ln w="25400">
              <a:noFill/>
            </a:ln>
          </c:spPr>
        </c:title>
        <c:numFmt formatCode="0.0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2102260408"/>
        <c:crossesAt val="500"/>
        <c:crossBetween val="midCat"/>
        <c:majorUnit val="0.1"/>
      </c:valAx>
      <c:valAx>
        <c:axId val="2102260408"/>
        <c:scaling>
          <c:orientation val="minMax"/>
          <c:max val="1075"/>
          <c:min val="7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title>
          <c:tx>
            <c:rich>
              <a:bodyPr rot="0" vert="wordArtVert"/>
              <a:lstStyle/>
              <a:p>
                <a:pPr algn="ctr">
                  <a:defRPr sz="10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Masse en kg</a:t>
                </a:r>
              </a:p>
            </c:rich>
          </c:tx>
          <c:layout>
            <c:manualLayout>
              <c:xMode val="edge"/>
              <c:yMode val="edge"/>
              <c:x val="3.8745343957753801E-2"/>
              <c:y val="0.3445825584615990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2102252200"/>
        <c:crossesAt val="0"/>
        <c:crossBetween val="midCat"/>
        <c:majorUnit val="50"/>
        <c:min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/>
    <c:pageMargins b="1" l="0.75" r="0.75" t="1" header="0.51180555555555596" footer="0.51180555555555596"/>
    <c:pageSetup firstPageNumber="0" orientation="portrait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361952</xdr:colOff>
      <xdr:row>21</xdr:row>
      <xdr:rowOff>161924</xdr:rowOff>
    </xdr:from>
    <xdr:to>
      <xdr:col>8</xdr:col>
      <xdr:colOff>104852</xdr:colOff>
      <xdr:row>53</xdr:row>
      <xdr:rowOff>131804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99FC6C8B-19CE-46C5-9B90-F298630119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18</xdr:row>
      <xdr:rowOff>177800</xdr:rowOff>
    </xdr:from>
    <xdr:to>
      <xdr:col>6</xdr:col>
      <xdr:colOff>0</xdr:colOff>
      <xdr:row>52</xdr:row>
      <xdr:rowOff>12700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0.12893</cdr:x>
      <cdr:y>0.06682</cdr:y>
    </cdr:from>
    <cdr:to>
      <cdr:x>0.9346</cdr:x>
      <cdr:y>0.16679</cdr:y>
    </cdr:to>
    <cdr:sp macro="" textlink="" fLocksText="0">
      <cdr:nvSpPr>
        <cdr:cNvPr id="2049" name="Text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91282" y="375326"/>
          <a:ext cx="4043691" cy="56198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0160" tIns="20160" rIns="20160" bIns="20160" anchor="ctr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r-FR" sz="1125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fr-FR" sz="950" b="0" i="0" u="none" strike="noStrike" baseline="0">
              <a:solidFill>
                <a:srgbClr val="000000"/>
              </a:solidFill>
              <a:latin typeface="Arial"/>
              <a:cs typeface="Arial"/>
            </a:rPr>
            <a:t>12                                                              25                                    33 </a:t>
          </a:r>
        </a:p>
        <a:p xmlns:a="http://schemas.openxmlformats.org/drawingml/2006/main">
          <a:pPr algn="l" rtl="0">
            <a:lnSpc>
              <a:spcPts val="1200"/>
            </a:lnSpc>
            <a:defRPr sz="1000"/>
          </a:pPr>
          <a:r>
            <a:rPr lang="fr-FR" sz="1125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                      </a:t>
          </a:r>
          <a:r>
            <a:rPr lang="fr-FR" sz="950" b="0" i="0" u="none" strike="noStrike" baseline="0">
              <a:solidFill>
                <a:srgbClr val="000000"/>
              </a:solidFill>
              <a:latin typeface="Arial"/>
              <a:cs typeface="Arial"/>
            </a:rPr>
            <a:t>% M.A.C.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18</xdr:row>
      <xdr:rowOff>177800</xdr:rowOff>
    </xdr:from>
    <xdr:to>
      <xdr:col>6</xdr:col>
      <xdr:colOff>0</xdr:colOff>
      <xdr:row>52</xdr:row>
      <xdr:rowOff>12700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0.12893</cdr:x>
      <cdr:y>0.06682</cdr:y>
    </cdr:from>
    <cdr:to>
      <cdr:x>0.9346</cdr:x>
      <cdr:y>0.16679</cdr:y>
    </cdr:to>
    <cdr:sp macro="" textlink="" fLocksText="0">
      <cdr:nvSpPr>
        <cdr:cNvPr id="2049" name="Text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91282" y="375326"/>
          <a:ext cx="4043691" cy="56198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0160" tIns="20160" rIns="20160" bIns="20160" anchor="ctr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r-FR" sz="1125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fr-FR" sz="950" b="0" i="0" u="none" strike="noStrike" baseline="0">
              <a:solidFill>
                <a:srgbClr val="000000"/>
              </a:solidFill>
              <a:latin typeface="Arial"/>
              <a:cs typeface="Arial"/>
            </a:rPr>
            <a:t>12                                                              25                                    33 </a:t>
          </a:r>
        </a:p>
        <a:p xmlns:a="http://schemas.openxmlformats.org/drawingml/2006/main">
          <a:pPr algn="l" rtl="0">
            <a:lnSpc>
              <a:spcPts val="1200"/>
            </a:lnSpc>
            <a:defRPr sz="1000"/>
          </a:pPr>
          <a:r>
            <a:rPr lang="fr-FR" sz="1125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                      </a:t>
          </a:r>
          <a:r>
            <a:rPr lang="fr-FR" sz="950" b="0" i="0" u="none" strike="noStrike" baseline="0">
              <a:solidFill>
                <a:srgbClr val="000000"/>
              </a:solidFill>
              <a:latin typeface="Arial"/>
              <a:cs typeface="Arial"/>
            </a:rPr>
            <a:t>% M.A.C.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18</xdr:row>
      <xdr:rowOff>177800</xdr:rowOff>
    </xdr:from>
    <xdr:to>
      <xdr:col>6</xdr:col>
      <xdr:colOff>0</xdr:colOff>
      <xdr:row>52</xdr:row>
      <xdr:rowOff>12700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307796C-203A-4A6F-B3C1-2EEA655A13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0.12893</cdr:x>
      <cdr:y>0.06682</cdr:y>
    </cdr:from>
    <cdr:to>
      <cdr:x>0.9346</cdr:x>
      <cdr:y>0.16679</cdr:y>
    </cdr:to>
    <cdr:sp macro="" textlink="" fLocksText="0">
      <cdr:nvSpPr>
        <cdr:cNvPr id="2049" name="Text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91282" y="375326"/>
          <a:ext cx="4043691" cy="56198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0160" tIns="20160" rIns="20160" bIns="20160" anchor="ctr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r-FR" sz="1125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fr-FR" sz="950" b="0" i="0" u="none" strike="noStrike" baseline="0">
              <a:solidFill>
                <a:srgbClr val="000000"/>
              </a:solidFill>
              <a:latin typeface="Arial"/>
              <a:cs typeface="Arial"/>
            </a:rPr>
            <a:t>12                                                              25                                    33 </a:t>
          </a:r>
        </a:p>
        <a:p xmlns:a="http://schemas.openxmlformats.org/drawingml/2006/main">
          <a:pPr algn="l" rtl="0">
            <a:lnSpc>
              <a:spcPts val="1200"/>
            </a:lnSpc>
            <a:defRPr sz="1000"/>
          </a:pPr>
          <a:r>
            <a:rPr lang="fr-FR" sz="1125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                      </a:t>
          </a:r>
          <a:r>
            <a:rPr lang="fr-FR" sz="950" b="0" i="0" u="none" strike="noStrike" baseline="0">
              <a:solidFill>
                <a:srgbClr val="000000"/>
              </a:solidFill>
              <a:latin typeface="Arial"/>
              <a:cs typeface="Arial"/>
            </a:rPr>
            <a:t>% M.A.C.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18</xdr:row>
      <xdr:rowOff>177800</xdr:rowOff>
    </xdr:from>
    <xdr:to>
      <xdr:col>6</xdr:col>
      <xdr:colOff>0</xdr:colOff>
      <xdr:row>52</xdr:row>
      <xdr:rowOff>12700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57E4B6F7-9657-43DB-AC17-7B826A1041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0.12893</cdr:x>
      <cdr:y>0.06682</cdr:y>
    </cdr:from>
    <cdr:to>
      <cdr:x>0.9346</cdr:x>
      <cdr:y>0.16679</cdr:y>
    </cdr:to>
    <cdr:sp macro="" textlink="" fLocksText="0">
      <cdr:nvSpPr>
        <cdr:cNvPr id="2049" name="Text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91282" y="375326"/>
          <a:ext cx="4043691" cy="56198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0160" tIns="20160" rIns="20160" bIns="20160" anchor="ctr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r-FR" sz="1125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fr-FR" sz="950" b="0" i="0" u="none" strike="noStrike" baseline="0">
              <a:solidFill>
                <a:srgbClr val="000000"/>
              </a:solidFill>
              <a:latin typeface="Arial"/>
              <a:cs typeface="Arial"/>
            </a:rPr>
            <a:t>12                                                              25                                    33 </a:t>
          </a:r>
        </a:p>
        <a:p xmlns:a="http://schemas.openxmlformats.org/drawingml/2006/main">
          <a:pPr algn="l" rtl="0">
            <a:lnSpc>
              <a:spcPts val="1200"/>
            </a:lnSpc>
            <a:defRPr sz="1000"/>
          </a:pPr>
          <a:r>
            <a:rPr lang="fr-FR" sz="1125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                      </a:t>
          </a:r>
          <a:r>
            <a:rPr lang="fr-FR" sz="950" b="0" i="0" u="none" strike="noStrike" baseline="0">
              <a:solidFill>
                <a:srgbClr val="000000"/>
              </a:solidFill>
              <a:latin typeface="Arial"/>
              <a:cs typeface="Arial"/>
            </a:rPr>
            <a:t>% M.A.C.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18</xdr:row>
      <xdr:rowOff>177800</xdr:rowOff>
    </xdr:from>
    <xdr:to>
      <xdr:col>6</xdr:col>
      <xdr:colOff>0</xdr:colOff>
      <xdr:row>52</xdr:row>
      <xdr:rowOff>12700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0.12893</cdr:x>
      <cdr:y>0.06682</cdr:y>
    </cdr:from>
    <cdr:to>
      <cdr:x>0.9346</cdr:x>
      <cdr:y>0.16679</cdr:y>
    </cdr:to>
    <cdr:sp macro="" textlink="" fLocksText="0">
      <cdr:nvSpPr>
        <cdr:cNvPr id="2049" name="Text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91282" y="375326"/>
          <a:ext cx="4043691" cy="56198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0160" tIns="20160" rIns="20160" bIns="20160" anchor="ctr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r-FR" sz="1125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fr-FR" sz="950" b="0" i="0" u="none" strike="noStrike" baseline="0">
              <a:solidFill>
                <a:srgbClr val="000000"/>
              </a:solidFill>
              <a:latin typeface="Arial"/>
              <a:cs typeface="Arial"/>
            </a:rPr>
            <a:t>12                                                              25                                    33 </a:t>
          </a:r>
        </a:p>
        <a:p xmlns:a="http://schemas.openxmlformats.org/drawingml/2006/main">
          <a:pPr algn="l" rtl="0">
            <a:lnSpc>
              <a:spcPts val="1200"/>
            </a:lnSpc>
            <a:defRPr sz="1000"/>
          </a:pPr>
          <a:r>
            <a:rPr lang="fr-FR" sz="1125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                      </a:t>
          </a:r>
          <a:r>
            <a:rPr lang="fr-FR" sz="950" b="0" i="0" u="none" strike="noStrike" baseline="0">
              <a:solidFill>
                <a:srgbClr val="000000"/>
              </a:solidFill>
              <a:latin typeface="Arial"/>
              <a:cs typeface="Arial"/>
            </a:rPr>
            <a:t>% M.A.C.</a:t>
          </a:r>
        </a:p>
      </cdr:txBody>
    </cdr:sp>
  </cdr:relSizeAnchor>
</c:userShape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EBCC1-25BF-40B7-A5CE-6B6CAA080F69}">
  <dimension ref="A1:K66"/>
  <sheetViews>
    <sheetView topLeftCell="A12" workbookViewId="0">
      <selection activeCell="B11" sqref="B11"/>
    </sheetView>
  </sheetViews>
  <sheetFormatPr baseColWidth="10" defaultRowHeight="13.2"/>
  <cols>
    <col min="1" max="1" width="30.44140625" style="2" customWidth="1"/>
    <col min="2" max="2" width="16.44140625" style="1" customWidth="1"/>
    <col min="3" max="3" width="2.6640625" style="1" customWidth="1"/>
    <col min="4" max="4" width="13" customWidth="1"/>
    <col min="5" max="5" width="3" customWidth="1"/>
    <col min="6" max="6" width="17.88671875" customWidth="1"/>
    <col min="7" max="8" width="1" customWidth="1"/>
  </cols>
  <sheetData>
    <row r="1" spans="1:11" s="22" customFormat="1" ht="25.35" customHeight="1">
      <c r="A1" s="30" t="s">
        <v>23</v>
      </c>
      <c r="B1" s="30"/>
      <c r="C1" s="30"/>
      <c r="D1" s="30"/>
      <c r="E1" s="30"/>
      <c r="F1" s="30"/>
      <c r="G1" s="23"/>
      <c r="H1" s="23"/>
    </row>
    <row r="2" spans="1:11" s="22" customFormat="1" ht="9" customHeight="1"/>
    <row r="3" spans="1:11">
      <c r="A3" s="31" t="s">
        <v>22</v>
      </c>
      <c r="B3" s="31"/>
      <c r="C3" s="31"/>
      <c r="D3" s="31"/>
      <c r="E3" s="21"/>
      <c r="F3" s="20">
        <v>42884</v>
      </c>
    </row>
    <row r="4" spans="1:11">
      <c r="D4" s="19" t="s">
        <v>21</v>
      </c>
      <c r="E4" s="19"/>
      <c r="F4" s="1" t="s">
        <v>30</v>
      </c>
    </row>
    <row r="5" spans="1:11">
      <c r="D5" s="19" t="s">
        <v>19</v>
      </c>
      <c r="E5" s="19"/>
      <c r="F5" s="1" t="s">
        <v>31</v>
      </c>
    </row>
    <row r="6" spans="1:11">
      <c r="D6" s="19" t="s">
        <v>18</v>
      </c>
      <c r="E6" s="32"/>
      <c r="F6" s="33"/>
    </row>
    <row r="7" spans="1:11" ht="41.1" customHeight="1">
      <c r="A7" s="34" t="s">
        <v>26</v>
      </c>
      <c r="B7" s="34"/>
      <c r="C7" s="34"/>
      <c r="D7" s="34"/>
      <c r="E7" s="34"/>
      <c r="F7" s="34"/>
    </row>
    <row r="8" spans="1:11" ht="15.6">
      <c r="A8" s="35" t="s">
        <v>16</v>
      </c>
      <c r="B8" s="35"/>
      <c r="C8" s="35"/>
      <c r="D8" s="35"/>
      <c r="E8" s="35"/>
      <c r="F8" s="35"/>
      <c r="G8" s="1"/>
    </row>
    <row r="10" spans="1:11" ht="25.35" customHeight="1">
      <c r="A10" s="18"/>
      <c r="B10" s="17" t="s">
        <v>15</v>
      </c>
      <c r="C10" s="36" t="s">
        <v>14</v>
      </c>
      <c r="D10" s="36"/>
      <c r="E10" s="36"/>
      <c r="F10" s="16" t="s">
        <v>13</v>
      </c>
    </row>
    <row r="11" spans="1:11" ht="25.35" customHeight="1">
      <c r="A11" s="11" t="s">
        <v>12</v>
      </c>
      <c r="B11" s="45">
        <v>797.9</v>
      </c>
      <c r="C11" s="37">
        <v>2.2000000000000002</v>
      </c>
      <c r="D11" s="37"/>
      <c r="E11" s="37"/>
      <c r="F11" s="24">
        <f>B11*C11</f>
        <v>1755.38</v>
      </c>
    </row>
    <row r="12" spans="1:11" ht="25.35" customHeight="1">
      <c r="A12" s="11" t="s">
        <v>11</v>
      </c>
      <c r="B12" s="12">
        <v>70</v>
      </c>
      <c r="C12" s="38">
        <v>2.044</v>
      </c>
      <c r="D12" s="39"/>
      <c r="E12" s="40"/>
      <c r="F12" s="24">
        <f>B12*C12</f>
        <v>143.08000000000001</v>
      </c>
    </row>
    <row r="13" spans="1:11" ht="25.35" customHeight="1">
      <c r="A13" s="11" t="s">
        <v>10</v>
      </c>
      <c r="B13" s="12">
        <v>5</v>
      </c>
      <c r="C13" s="38">
        <v>2.9990000000000001</v>
      </c>
      <c r="D13" s="39"/>
      <c r="E13" s="40"/>
      <c r="F13" s="24">
        <f>B13*C13</f>
        <v>14.995000000000001</v>
      </c>
    </row>
    <row r="14" spans="1:11" ht="25.35" customHeight="1">
      <c r="A14" s="11" t="s">
        <v>9</v>
      </c>
      <c r="B14" s="12">
        <v>136</v>
      </c>
      <c r="C14" s="38">
        <v>2.4129999999999998</v>
      </c>
      <c r="D14" s="39"/>
      <c r="E14" s="40"/>
      <c r="F14" s="24">
        <f>B14*C14</f>
        <v>328.16799999999995</v>
      </c>
      <c r="H14" s="15"/>
      <c r="I14" s="14">
        <f>B14/0.72</f>
        <v>188.88888888888889</v>
      </c>
      <c r="J14" s="13" t="s">
        <v>8</v>
      </c>
    </row>
    <row r="15" spans="1:11" ht="25.35" customHeight="1">
      <c r="A15" s="11" t="s">
        <v>7</v>
      </c>
      <c r="B15" s="12">
        <v>10</v>
      </c>
      <c r="C15" s="38">
        <v>3.62</v>
      </c>
      <c r="D15" s="39"/>
      <c r="E15" s="40"/>
      <c r="F15" s="24">
        <f>B15*C15</f>
        <v>36.200000000000003</v>
      </c>
      <c r="K15" t="s">
        <v>6</v>
      </c>
    </row>
    <row r="16" spans="1:11" ht="25.35" customHeight="1">
      <c r="A16" s="11" t="s">
        <v>5</v>
      </c>
      <c r="B16" s="28">
        <f>IF(B12=""," ",SUM(B11:B15))</f>
        <v>1018.9</v>
      </c>
      <c r="C16" s="25" t="s">
        <v>3</v>
      </c>
      <c r="D16" s="26">
        <f>IF(B12=""," ",F16/B16)</f>
        <v>2.2355707135145746</v>
      </c>
      <c r="E16" s="27" t="s">
        <v>2</v>
      </c>
      <c r="F16" s="24">
        <f>IF(B12=""," ",SUM(F11:F15))</f>
        <v>2277.8229999999999</v>
      </c>
    </row>
    <row r="17" spans="1:6" ht="25.35" customHeight="1">
      <c r="A17" s="10" t="s">
        <v>4</v>
      </c>
      <c r="B17" s="9">
        <f>IF(B12=""," ",B16-B14)</f>
        <v>882.9</v>
      </c>
      <c r="C17" s="8" t="s">
        <v>3</v>
      </c>
      <c r="D17" s="7">
        <f>IF(B12=""," ",F17/B17)</f>
        <v>2.2082398912674144</v>
      </c>
      <c r="E17" s="6" t="s">
        <v>2</v>
      </c>
      <c r="F17" s="5">
        <f>IF(B12=""," ",F16-F14)</f>
        <v>1949.655</v>
      </c>
    </row>
    <row r="19" spans="1:6" ht="15.6">
      <c r="A19" s="29"/>
      <c r="B19" s="29"/>
      <c r="C19" s="29"/>
      <c r="D19" s="29"/>
      <c r="E19" s="29"/>
      <c r="F19" s="29"/>
    </row>
    <row r="53" spans="1:6">
      <c r="F53" s="4"/>
    </row>
    <row r="60" spans="1:6">
      <c r="A60" s="2" t="s">
        <v>1</v>
      </c>
      <c r="B60" s="1" t="s">
        <v>0</v>
      </c>
    </row>
    <row r="61" spans="1:6">
      <c r="A61" s="2">
        <v>2.032</v>
      </c>
      <c r="B61" s="1">
        <v>0</v>
      </c>
      <c r="F61" s="1"/>
    </row>
    <row r="62" spans="1:6">
      <c r="A62" s="2">
        <v>2.032</v>
      </c>
      <c r="B62" s="1">
        <v>815</v>
      </c>
      <c r="D62" s="3"/>
      <c r="E62" s="3"/>
      <c r="F62" s="1"/>
    </row>
    <row r="63" spans="1:6">
      <c r="A63" s="2">
        <v>2.222</v>
      </c>
      <c r="B63" s="1">
        <v>1202</v>
      </c>
      <c r="F63" s="1"/>
    </row>
    <row r="64" spans="1:6">
      <c r="A64" s="2">
        <v>2.3620000000000001</v>
      </c>
      <c r="B64" s="1">
        <v>1202</v>
      </c>
      <c r="D64" s="3"/>
      <c r="E64" s="3"/>
      <c r="F64" s="1"/>
    </row>
    <row r="65" spans="1:6">
      <c r="A65" s="2">
        <v>2.3620000000000001</v>
      </c>
      <c r="B65" s="1">
        <v>0</v>
      </c>
      <c r="F65" s="1"/>
    </row>
    <row r="66" spans="1:6">
      <c r="D66" s="3"/>
      <c r="E66" s="3"/>
      <c r="F66" s="1"/>
    </row>
  </sheetData>
  <mergeCells count="12">
    <mergeCell ref="A19:F19"/>
    <mergeCell ref="A1:F1"/>
    <mergeCell ref="A3:D3"/>
    <mergeCell ref="E6:F6"/>
    <mergeCell ref="A7:F7"/>
    <mergeCell ref="A8:F8"/>
    <mergeCell ref="C10:E10"/>
    <mergeCell ref="C11:E11"/>
    <mergeCell ref="C12:E12"/>
    <mergeCell ref="C13:E13"/>
    <mergeCell ref="C14:E14"/>
    <mergeCell ref="C15:E1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6"/>
  <sheetViews>
    <sheetView tabSelected="1" topLeftCell="A6" workbookViewId="0">
      <selection activeCell="B11" sqref="B11"/>
    </sheetView>
  </sheetViews>
  <sheetFormatPr baseColWidth="10" defaultRowHeight="13.2"/>
  <cols>
    <col min="1" max="1" width="30.44140625" style="2" customWidth="1"/>
    <col min="2" max="2" width="16.44140625" style="1" customWidth="1"/>
    <col min="3" max="3" width="2.6640625" style="1" customWidth="1"/>
    <col min="4" max="4" width="13" customWidth="1"/>
    <col min="5" max="5" width="3" customWidth="1"/>
    <col min="6" max="6" width="17.88671875" customWidth="1"/>
    <col min="7" max="8" width="1" customWidth="1"/>
  </cols>
  <sheetData>
    <row r="1" spans="1:11" s="22" customFormat="1" ht="25.35" customHeight="1">
      <c r="A1" s="30" t="s">
        <v>23</v>
      </c>
      <c r="B1" s="30"/>
      <c r="C1" s="30"/>
      <c r="D1" s="30"/>
      <c r="E1" s="30"/>
      <c r="F1" s="30"/>
      <c r="G1" s="23"/>
      <c r="H1" s="23"/>
    </row>
    <row r="2" spans="1:11" s="22" customFormat="1" ht="9" customHeight="1"/>
    <row r="3" spans="1:11">
      <c r="A3" s="31" t="s">
        <v>22</v>
      </c>
      <c r="B3" s="31"/>
      <c r="C3" s="31"/>
      <c r="D3" s="31"/>
      <c r="E3" s="21"/>
      <c r="F3" s="20">
        <v>41530</v>
      </c>
    </row>
    <row r="4" spans="1:11">
      <c r="D4" s="19" t="s">
        <v>21</v>
      </c>
      <c r="E4" s="19"/>
      <c r="F4" s="1" t="s">
        <v>24</v>
      </c>
    </row>
    <row r="5" spans="1:11">
      <c r="D5" s="19" t="s">
        <v>19</v>
      </c>
      <c r="E5" s="19"/>
      <c r="F5" s="1" t="s">
        <v>25</v>
      </c>
    </row>
    <row r="6" spans="1:11">
      <c r="D6" s="19" t="s">
        <v>18</v>
      </c>
      <c r="E6" s="32"/>
      <c r="F6" s="33"/>
    </row>
    <row r="7" spans="1:11" ht="41.1" customHeight="1">
      <c r="A7" s="34" t="s">
        <v>26</v>
      </c>
      <c r="B7" s="34"/>
      <c r="C7" s="34"/>
      <c r="D7" s="34"/>
      <c r="E7" s="34"/>
      <c r="F7" s="34"/>
    </row>
    <row r="8" spans="1:11" ht="15.6">
      <c r="A8" s="35" t="s">
        <v>16</v>
      </c>
      <c r="B8" s="35"/>
      <c r="C8" s="35"/>
      <c r="D8" s="35"/>
      <c r="E8" s="35"/>
      <c r="F8" s="35"/>
      <c r="G8" s="1"/>
    </row>
    <row r="10" spans="1:11" ht="25.35" customHeight="1">
      <c r="A10" s="18"/>
      <c r="B10" s="17" t="s">
        <v>15</v>
      </c>
      <c r="C10" s="36" t="s">
        <v>14</v>
      </c>
      <c r="D10" s="36"/>
      <c r="E10" s="36"/>
      <c r="F10" s="16" t="s">
        <v>13</v>
      </c>
    </row>
    <row r="11" spans="1:11" ht="25.35" customHeight="1">
      <c r="A11" s="11" t="s">
        <v>12</v>
      </c>
      <c r="B11" s="45">
        <v>643</v>
      </c>
      <c r="C11" s="37">
        <v>2.2023000000000001</v>
      </c>
      <c r="D11" s="37"/>
      <c r="E11" s="37"/>
      <c r="F11" s="24">
        <v>1416.08</v>
      </c>
    </row>
    <row r="12" spans="1:11" ht="25.35" customHeight="1">
      <c r="A12" s="11" t="s">
        <v>11</v>
      </c>
      <c r="B12" s="12">
        <v>145</v>
      </c>
      <c r="C12" s="38">
        <v>2.0449999999999999</v>
      </c>
      <c r="D12" s="39"/>
      <c r="E12" s="40"/>
      <c r="F12" s="24">
        <f>IF(B12=""," ",B12*C12)</f>
        <v>296.52499999999998</v>
      </c>
    </row>
    <row r="13" spans="1:11" ht="25.35" customHeight="1">
      <c r="A13" s="11" t="s">
        <v>10</v>
      </c>
      <c r="B13" s="12">
        <v>96</v>
      </c>
      <c r="C13" s="38">
        <v>3</v>
      </c>
      <c r="D13" s="39"/>
      <c r="E13" s="40"/>
      <c r="F13" s="24">
        <f>IF(B13=""," ",B13*C13)</f>
        <v>288</v>
      </c>
    </row>
    <row r="14" spans="1:11" ht="25.35" customHeight="1">
      <c r="A14" s="11" t="s">
        <v>9</v>
      </c>
      <c r="B14" s="12">
        <v>136</v>
      </c>
      <c r="C14" s="38">
        <v>2.4129999999999998</v>
      </c>
      <c r="D14" s="39"/>
      <c r="E14" s="40"/>
      <c r="F14" s="24">
        <f>IF(B14=""," ",B14*C14)</f>
        <v>328.16799999999995</v>
      </c>
      <c r="H14" s="15"/>
      <c r="I14" s="14">
        <f>B14/0.72</f>
        <v>188.88888888888889</v>
      </c>
      <c r="J14" s="13" t="s">
        <v>8</v>
      </c>
    </row>
    <row r="15" spans="1:11" ht="25.35" customHeight="1">
      <c r="A15" s="11" t="s">
        <v>7</v>
      </c>
      <c r="B15" s="12">
        <v>5</v>
      </c>
      <c r="C15" s="38">
        <v>3.6269999999999998</v>
      </c>
      <c r="D15" s="39"/>
      <c r="E15" s="40"/>
      <c r="F15" s="24">
        <f>IF(B15=""," ",B15*C15)</f>
        <v>18.134999999999998</v>
      </c>
      <c r="K15" t="s">
        <v>6</v>
      </c>
    </row>
    <row r="16" spans="1:11" ht="25.35" customHeight="1">
      <c r="A16" s="11" t="s">
        <v>5</v>
      </c>
      <c r="B16" s="28">
        <f>IF(B12=""," ",SUM(B11:B15))</f>
        <v>1025</v>
      </c>
      <c r="C16" s="25" t="s">
        <v>3</v>
      </c>
      <c r="D16" s="26">
        <f>IF(B12=""," ",F16/B16)</f>
        <v>2.2896663414634149</v>
      </c>
      <c r="E16" s="27" t="s">
        <v>2</v>
      </c>
      <c r="F16" s="24">
        <f>IF(B12=""," ",SUM(F11:F15))</f>
        <v>2346.9080000000004</v>
      </c>
    </row>
    <row r="17" spans="1:6" ht="25.35" customHeight="1">
      <c r="A17" s="10" t="s">
        <v>4</v>
      </c>
      <c r="B17" s="9">
        <f>IF(B12=""," ",B16-B14)</f>
        <v>889</v>
      </c>
      <c r="C17" s="8" t="s">
        <v>3</v>
      </c>
      <c r="D17" s="7">
        <f>IF(B12=""," ",F17/B17)</f>
        <v>2.2707986501687296</v>
      </c>
      <c r="E17" s="6" t="s">
        <v>2</v>
      </c>
      <c r="F17" s="5">
        <f>IF(B12=""," ",F16-F14)</f>
        <v>2018.7400000000005</v>
      </c>
    </row>
    <row r="19" spans="1:6" ht="15.6">
      <c r="A19" s="29"/>
      <c r="B19" s="29"/>
      <c r="C19" s="29"/>
      <c r="D19" s="29"/>
      <c r="E19" s="29"/>
      <c r="F19" s="29"/>
    </row>
    <row r="53" spans="1:6">
      <c r="F53" s="4"/>
    </row>
    <row r="60" spans="1:6">
      <c r="A60" s="2" t="s">
        <v>1</v>
      </c>
      <c r="B60" s="1" t="s">
        <v>0</v>
      </c>
    </row>
    <row r="61" spans="1:6">
      <c r="A61" s="2">
        <v>2.1080000000000001</v>
      </c>
      <c r="B61" s="1">
        <v>0</v>
      </c>
      <c r="F61" s="1"/>
    </row>
    <row r="62" spans="1:6">
      <c r="A62" s="2">
        <v>2.1080000000000001</v>
      </c>
      <c r="B62" s="1">
        <v>885</v>
      </c>
      <c r="D62" s="3"/>
      <c r="E62" s="3"/>
      <c r="F62" s="1"/>
    </row>
    <row r="63" spans="1:6">
      <c r="A63" s="2">
        <v>2.129</v>
      </c>
      <c r="B63" s="1">
        <v>916</v>
      </c>
      <c r="F63" s="1"/>
    </row>
    <row r="64" spans="1:6">
      <c r="A64" s="2">
        <v>2.242</v>
      </c>
      <c r="B64" s="1">
        <v>1106</v>
      </c>
      <c r="D64" s="3"/>
      <c r="E64" s="3"/>
      <c r="F64" s="1"/>
    </row>
    <row r="65" spans="1:6">
      <c r="A65" s="2">
        <v>2.3620000000000001</v>
      </c>
      <c r="B65" s="1">
        <v>1106</v>
      </c>
      <c r="F65" s="1"/>
    </row>
    <row r="66" spans="1:6">
      <c r="A66" s="2">
        <v>2.3620000000000001</v>
      </c>
      <c r="B66" s="1">
        <v>0</v>
      </c>
      <c r="D66" s="3"/>
      <c r="E66" s="3"/>
      <c r="F66" s="1"/>
    </row>
  </sheetData>
  <sheetProtection formatCells="0" formatColumns="0" formatRows="0" insertColumns="0" insertRows="0" insertHyperlinks="0" deleteColumns="0" deleteRows="0" sort="0" autoFilter="0" pivotTables="0"/>
  <mergeCells count="12">
    <mergeCell ref="A19:F19"/>
    <mergeCell ref="A1:F1"/>
    <mergeCell ref="A3:D3"/>
    <mergeCell ref="E6:F6"/>
    <mergeCell ref="A8:F8"/>
    <mergeCell ref="C10:E10"/>
    <mergeCell ref="A7:F7"/>
    <mergeCell ref="C11:E11"/>
    <mergeCell ref="C12:E12"/>
    <mergeCell ref="C13:E13"/>
    <mergeCell ref="C14:E14"/>
    <mergeCell ref="C15:E15"/>
  </mergeCells>
  <printOptions horizontalCentered="1" verticalCentered="1"/>
  <pageMargins left="0.23622047244094491" right="0.23622047244094491" top="0" bottom="0.15748031496062992" header="0" footer="0.31496062992125984"/>
  <pageSetup paperSize="9" firstPageNumber="0" orientation="portrait" horizontalDpi="300" verticalDpi="300"/>
  <headerFooter>
    <oddFooter>&amp;R&amp;6L. ANGEL mise à jour  septembre 2013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E11F9-4D93-4EB9-AFC6-9EF1DE9492A4}">
  <dimension ref="A1:K66"/>
  <sheetViews>
    <sheetView workbookViewId="0">
      <selection activeCell="B11" sqref="B11"/>
    </sheetView>
  </sheetViews>
  <sheetFormatPr baseColWidth="10" defaultRowHeight="13.2"/>
  <cols>
    <col min="1" max="1" width="30.44140625" style="2" customWidth="1"/>
    <col min="2" max="2" width="16.44140625" style="1" customWidth="1"/>
    <col min="3" max="3" width="2.6640625" style="1" customWidth="1"/>
    <col min="4" max="4" width="13" customWidth="1"/>
    <col min="5" max="5" width="3" customWidth="1"/>
    <col min="6" max="6" width="17.88671875" customWidth="1"/>
    <col min="7" max="8" width="1" customWidth="1"/>
  </cols>
  <sheetData>
    <row r="1" spans="1:11" s="22" customFormat="1" ht="25.35" customHeight="1">
      <c r="A1" s="30" t="s">
        <v>23</v>
      </c>
      <c r="B1" s="30"/>
      <c r="C1" s="30"/>
      <c r="D1" s="30"/>
      <c r="E1" s="30"/>
      <c r="F1" s="30"/>
      <c r="G1" s="23"/>
      <c r="H1" s="23"/>
    </row>
    <row r="2" spans="1:11" s="22" customFormat="1" ht="9" customHeight="1"/>
    <row r="3" spans="1:11">
      <c r="A3" s="31" t="s">
        <v>22</v>
      </c>
      <c r="B3" s="31"/>
      <c r="C3" s="31"/>
      <c r="D3" s="31"/>
      <c r="E3" s="21"/>
      <c r="F3" s="20">
        <v>42007</v>
      </c>
    </row>
    <row r="4" spans="1:11">
      <c r="D4" s="19" t="s">
        <v>21</v>
      </c>
      <c r="E4" s="19"/>
      <c r="F4" s="1" t="s">
        <v>24</v>
      </c>
    </row>
    <row r="5" spans="1:11">
      <c r="D5" s="19" t="s">
        <v>19</v>
      </c>
      <c r="E5" s="19"/>
      <c r="F5" s="1" t="s">
        <v>29</v>
      </c>
    </row>
    <row r="6" spans="1:11">
      <c r="D6" s="19" t="s">
        <v>18</v>
      </c>
      <c r="E6" s="32"/>
      <c r="F6" s="33"/>
    </row>
    <row r="7" spans="1:11" ht="41.1" customHeight="1">
      <c r="A7" s="34" t="s">
        <v>26</v>
      </c>
      <c r="B7" s="34"/>
      <c r="C7" s="34"/>
      <c r="D7" s="34"/>
      <c r="E7" s="34"/>
      <c r="F7" s="34"/>
    </row>
    <row r="8" spans="1:11" ht="15.6">
      <c r="A8" s="35" t="s">
        <v>16</v>
      </c>
      <c r="B8" s="35"/>
      <c r="C8" s="35"/>
      <c r="D8" s="35"/>
      <c r="E8" s="35"/>
      <c r="F8" s="35"/>
      <c r="G8" s="1"/>
    </row>
    <row r="10" spans="1:11" ht="25.35" customHeight="1">
      <c r="A10" s="18"/>
      <c r="B10" s="17" t="s">
        <v>15</v>
      </c>
      <c r="C10" s="36" t="s">
        <v>14</v>
      </c>
      <c r="D10" s="36"/>
      <c r="E10" s="36"/>
      <c r="F10" s="16" t="s">
        <v>13</v>
      </c>
    </row>
    <row r="11" spans="1:11" ht="25.35" customHeight="1">
      <c r="A11" s="11" t="s">
        <v>12</v>
      </c>
      <c r="B11" s="45">
        <v>635</v>
      </c>
      <c r="C11" s="37">
        <v>2.1930000000000001</v>
      </c>
      <c r="D11" s="37"/>
      <c r="E11" s="37"/>
      <c r="F11" s="24">
        <v>1392.81</v>
      </c>
    </row>
    <row r="12" spans="1:11" ht="25.35" customHeight="1">
      <c r="A12" s="11" t="s">
        <v>11</v>
      </c>
      <c r="B12" s="12">
        <v>150</v>
      </c>
      <c r="C12" s="38">
        <v>2.0449999999999999</v>
      </c>
      <c r="D12" s="39"/>
      <c r="E12" s="40"/>
      <c r="F12" s="24">
        <f>IF(B12=""," ",B12*C12)</f>
        <v>306.75</v>
      </c>
    </row>
    <row r="13" spans="1:11" ht="25.35" customHeight="1">
      <c r="A13" s="11" t="s">
        <v>10</v>
      </c>
      <c r="B13" s="12">
        <v>90</v>
      </c>
      <c r="C13" s="38">
        <v>3</v>
      </c>
      <c r="D13" s="39"/>
      <c r="E13" s="40"/>
      <c r="F13" s="24">
        <f>IF(B13=""," ",B13*C13)</f>
        <v>270</v>
      </c>
    </row>
    <row r="14" spans="1:11" ht="25.35" customHeight="1">
      <c r="A14" s="11" t="s">
        <v>9</v>
      </c>
      <c r="B14" s="12" t="s">
        <v>34</v>
      </c>
      <c r="C14" s="38">
        <v>2.4129999999999998</v>
      </c>
      <c r="D14" s="39"/>
      <c r="E14" s="40"/>
      <c r="F14" s="24" t="e">
        <f>IF(B14=""," ",B14*C14)</f>
        <v>#VALUE!</v>
      </c>
      <c r="H14" s="15"/>
      <c r="I14" s="14" t="e">
        <f>B14/0.72</f>
        <v>#VALUE!</v>
      </c>
      <c r="J14" s="13" t="s">
        <v>8</v>
      </c>
    </row>
    <row r="15" spans="1:11" ht="25.35" customHeight="1">
      <c r="A15" s="11" t="s">
        <v>7</v>
      </c>
      <c r="B15" s="12">
        <v>10</v>
      </c>
      <c r="C15" s="38">
        <v>3.63</v>
      </c>
      <c r="D15" s="39"/>
      <c r="E15" s="40"/>
      <c r="F15" s="24">
        <f>IF(B15=""," ",B15*C15)</f>
        <v>36.299999999999997</v>
      </c>
      <c r="K15" t="s">
        <v>6</v>
      </c>
    </row>
    <row r="16" spans="1:11" ht="25.35" customHeight="1">
      <c r="A16" s="11" t="s">
        <v>5</v>
      </c>
      <c r="B16" s="28">
        <f>IF(B12=""," ",SUM(B11:B15))</f>
        <v>885</v>
      </c>
      <c r="C16" s="25" t="s">
        <v>3</v>
      </c>
      <c r="D16" s="26" t="e">
        <f>IF(B12=""," ",F16/B16)</f>
        <v>#VALUE!</v>
      </c>
      <c r="E16" s="27" t="s">
        <v>2</v>
      </c>
      <c r="F16" s="24" t="e">
        <f>IF(B12=""," ",SUM(F11:F15))</f>
        <v>#VALUE!</v>
      </c>
    </row>
    <row r="17" spans="1:6" ht="25.35" customHeight="1">
      <c r="A17" s="10" t="s">
        <v>4</v>
      </c>
      <c r="B17" s="9" t="e">
        <f>IF(B12=""," ",B16-B14)</f>
        <v>#VALUE!</v>
      </c>
      <c r="C17" s="8" t="s">
        <v>3</v>
      </c>
      <c r="D17" s="7" t="e">
        <f>IF(B12=""," ",F17/B17)</f>
        <v>#VALUE!</v>
      </c>
      <c r="E17" s="6" t="s">
        <v>2</v>
      </c>
      <c r="F17" s="5" t="e">
        <f>IF(B12=""," ",F16-F14)</f>
        <v>#VALUE!</v>
      </c>
    </row>
    <row r="19" spans="1:6" ht="15.6">
      <c r="A19" s="29"/>
      <c r="B19" s="29"/>
      <c r="C19" s="29"/>
      <c r="D19" s="29"/>
      <c r="E19" s="29"/>
      <c r="F19" s="29"/>
    </row>
    <row r="53" spans="1:6">
      <c r="F53" s="4"/>
    </row>
    <row r="60" spans="1:6">
      <c r="A60" s="2" t="s">
        <v>1</v>
      </c>
      <c r="B60" s="1" t="s">
        <v>0</v>
      </c>
    </row>
    <row r="61" spans="1:6">
      <c r="A61" s="2">
        <v>2.1080000000000001</v>
      </c>
      <c r="B61" s="1">
        <v>0</v>
      </c>
      <c r="F61" s="1"/>
    </row>
    <row r="62" spans="1:6">
      <c r="A62" s="2">
        <v>2.1080000000000001</v>
      </c>
      <c r="B62" s="1">
        <v>885</v>
      </c>
      <c r="D62" s="3"/>
      <c r="E62" s="3"/>
      <c r="F62" s="1"/>
    </row>
    <row r="63" spans="1:6">
      <c r="A63" s="2">
        <v>2.129</v>
      </c>
      <c r="B63" s="1">
        <v>916</v>
      </c>
      <c r="F63" s="1"/>
    </row>
    <row r="64" spans="1:6">
      <c r="A64" s="2">
        <v>2.242</v>
      </c>
      <c r="B64" s="1">
        <v>1106</v>
      </c>
      <c r="D64" s="3"/>
      <c r="E64" s="3"/>
      <c r="F64" s="1"/>
    </row>
    <row r="65" spans="1:6">
      <c r="A65" s="2">
        <v>2.3620000000000001</v>
      </c>
      <c r="B65" s="1">
        <v>1106</v>
      </c>
      <c r="F65" s="1"/>
    </row>
    <row r="66" spans="1:6">
      <c r="A66" s="2">
        <v>2.3620000000000001</v>
      </c>
      <c r="B66" s="1">
        <v>0</v>
      </c>
      <c r="D66" s="3"/>
      <c r="E66" s="3"/>
      <c r="F66" s="1"/>
    </row>
  </sheetData>
  <mergeCells count="12">
    <mergeCell ref="A19:F19"/>
    <mergeCell ref="A1:F1"/>
    <mergeCell ref="A3:D3"/>
    <mergeCell ref="E6:F6"/>
    <mergeCell ref="A7:F7"/>
    <mergeCell ref="A8:F8"/>
    <mergeCell ref="C10:E10"/>
    <mergeCell ref="C11:E11"/>
    <mergeCell ref="C12:E12"/>
    <mergeCell ref="C13:E13"/>
    <mergeCell ref="C14:E14"/>
    <mergeCell ref="C15:E1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0C40-CDD7-4960-AC0B-41C5138A950F}">
  <dimension ref="A1:O66"/>
  <sheetViews>
    <sheetView topLeftCell="A10" workbookViewId="0">
      <selection activeCell="I13" sqref="I13"/>
    </sheetView>
  </sheetViews>
  <sheetFormatPr baseColWidth="10" defaultRowHeight="13.2"/>
  <cols>
    <col min="1" max="1" width="30.44140625" style="2" customWidth="1"/>
    <col min="2" max="2" width="16.44140625" style="1" customWidth="1"/>
    <col min="3" max="3" width="2.6640625" style="1" customWidth="1"/>
    <col min="4" max="4" width="13" customWidth="1"/>
    <col min="5" max="5" width="3" customWidth="1"/>
    <col min="6" max="6" width="17.88671875" customWidth="1"/>
    <col min="7" max="8" width="1" customWidth="1"/>
  </cols>
  <sheetData>
    <row r="1" spans="1:15" s="22" customFormat="1" ht="25.35" customHeight="1">
      <c r="A1" s="30" t="s">
        <v>23</v>
      </c>
      <c r="B1" s="30"/>
      <c r="C1" s="30"/>
      <c r="D1" s="30"/>
      <c r="E1" s="30"/>
      <c r="F1" s="30"/>
      <c r="G1" s="23"/>
      <c r="H1" s="23"/>
    </row>
    <row r="2" spans="1:15" s="22" customFormat="1" ht="9" customHeight="1"/>
    <row r="3" spans="1:15">
      <c r="A3" s="31" t="s">
        <v>22</v>
      </c>
      <c r="B3" s="31"/>
      <c r="C3" s="31"/>
      <c r="D3" s="31"/>
      <c r="E3" s="21"/>
      <c r="F3" s="20">
        <v>44362</v>
      </c>
      <c r="I3" s="33"/>
      <c r="J3" s="33"/>
      <c r="K3" s="33"/>
      <c r="L3" s="33"/>
      <c r="M3" s="33"/>
      <c r="N3" s="33"/>
      <c r="O3" s="33"/>
    </row>
    <row r="4" spans="1:15">
      <c r="D4" s="19" t="s">
        <v>21</v>
      </c>
      <c r="E4" s="19"/>
      <c r="F4" s="1" t="s">
        <v>33</v>
      </c>
      <c r="I4" s="33"/>
      <c r="J4" s="33"/>
      <c r="K4" s="33"/>
      <c r="L4" s="33"/>
      <c r="M4" s="33"/>
      <c r="N4" s="33"/>
      <c r="O4" s="33"/>
    </row>
    <row r="5" spans="1:15">
      <c r="D5" s="19" t="s">
        <v>19</v>
      </c>
      <c r="E5" s="19"/>
      <c r="F5" s="1" t="s">
        <v>32</v>
      </c>
      <c r="I5" s="33"/>
      <c r="J5" s="33"/>
      <c r="K5" s="33"/>
      <c r="L5" s="33"/>
      <c r="M5" s="33"/>
      <c r="N5" s="33"/>
      <c r="O5" s="33"/>
    </row>
    <row r="6" spans="1:15">
      <c r="D6" s="19" t="s">
        <v>18</v>
      </c>
      <c r="E6" s="32" t="s">
        <v>17</v>
      </c>
      <c r="F6" s="33"/>
      <c r="I6" s="33"/>
      <c r="J6" s="33"/>
      <c r="K6" s="33"/>
      <c r="L6" s="33"/>
      <c r="M6" s="33"/>
      <c r="N6" s="33"/>
      <c r="O6" s="33"/>
    </row>
    <row r="7" spans="1:15" ht="38.1" customHeight="1">
      <c r="A7" s="41" t="s">
        <v>26</v>
      </c>
      <c r="B7" s="41"/>
      <c r="C7" s="41"/>
      <c r="D7" s="41"/>
      <c r="E7" s="41"/>
      <c r="F7" s="41"/>
      <c r="I7" s="33"/>
      <c r="J7" s="33"/>
      <c r="K7" s="33"/>
      <c r="L7" s="33"/>
      <c r="M7" s="33"/>
      <c r="N7" s="33"/>
      <c r="O7" s="33"/>
    </row>
    <row r="8" spans="1:15" ht="15.6">
      <c r="A8" s="35" t="s">
        <v>16</v>
      </c>
      <c r="B8" s="35"/>
      <c r="C8" s="35"/>
      <c r="D8" s="35"/>
      <c r="E8" s="35"/>
      <c r="F8" s="35"/>
      <c r="G8" s="1"/>
    </row>
    <row r="10" spans="1:15" ht="25.35" customHeight="1">
      <c r="A10" s="18"/>
      <c r="B10" s="17" t="s">
        <v>15</v>
      </c>
      <c r="C10" s="36" t="s">
        <v>14</v>
      </c>
      <c r="D10" s="36"/>
      <c r="E10" s="36"/>
      <c r="F10" s="16" t="s">
        <v>13</v>
      </c>
    </row>
    <row r="11" spans="1:15" ht="25.35" customHeight="1">
      <c r="A11" s="11" t="s">
        <v>12</v>
      </c>
      <c r="B11" s="45">
        <v>689</v>
      </c>
      <c r="C11" s="37">
        <v>1.0169999999999999</v>
      </c>
      <c r="D11" s="37"/>
      <c r="E11" s="37"/>
      <c r="F11" s="24">
        <f>IF(B11=""," ",B11*C11)</f>
        <v>700.71299999999997</v>
      </c>
    </row>
    <row r="12" spans="1:15" ht="25.35" customHeight="1">
      <c r="A12" s="11" t="s">
        <v>11</v>
      </c>
      <c r="B12" s="12">
        <v>170</v>
      </c>
      <c r="C12" s="38">
        <v>0.94</v>
      </c>
      <c r="D12" s="39"/>
      <c r="E12" s="40"/>
      <c r="F12" s="24">
        <f>IF(B12=""," ",B12*C12)</f>
        <v>159.79999999999998</v>
      </c>
    </row>
    <row r="13" spans="1:15" ht="25.35" customHeight="1">
      <c r="A13" s="11" t="s">
        <v>10</v>
      </c>
      <c r="B13" s="12">
        <v>5</v>
      </c>
      <c r="C13" s="38">
        <v>1.85</v>
      </c>
      <c r="D13" s="39"/>
      <c r="E13" s="40"/>
      <c r="F13" s="24">
        <f>IF(B13=""," ",B13*C13)</f>
        <v>9.25</v>
      </c>
      <c r="I13" t="s">
        <v>37</v>
      </c>
    </row>
    <row r="14" spans="1:15" ht="25.35" customHeight="1">
      <c r="A14" s="11" t="s">
        <v>9</v>
      </c>
      <c r="B14" s="12">
        <v>96</v>
      </c>
      <c r="C14" s="38">
        <v>1.22</v>
      </c>
      <c r="D14" s="39"/>
      <c r="E14" s="40"/>
      <c r="F14" s="24">
        <f>IF(B14=""," ",B14*C14)</f>
        <v>117.12</v>
      </c>
      <c r="H14" s="15"/>
      <c r="I14" s="14">
        <f>B14/0.72</f>
        <v>133.33333333333334</v>
      </c>
      <c r="J14" s="13" t="s">
        <v>8</v>
      </c>
      <c r="L14">
        <f>I14/3.78</f>
        <v>35.273368606701943</v>
      </c>
      <c r="M14" t="s">
        <v>28</v>
      </c>
    </row>
    <row r="15" spans="1:15" ht="25.35" customHeight="1">
      <c r="A15" s="11" t="s">
        <v>7</v>
      </c>
      <c r="B15" s="12">
        <v>0</v>
      </c>
      <c r="C15" s="38">
        <v>2.41</v>
      </c>
      <c r="D15" s="39"/>
      <c r="E15" s="40"/>
      <c r="F15" s="24">
        <f>IF(B15=""," ",B15*C15)</f>
        <v>0</v>
      </c>
      <c r="K15" t="s">
        <v>6</v>
      </c>
    </row>
    <row r="16" spans="1:15" ht="25.35" customHeight="1">
      <c r="A16" s="11" t="s">
        <v>5</v>
      </c>
      <c r="B16" s="28">
        <f>IF(B12=""," ",SUM(B11:B15))</f>
        <v>960</v>
      </c>
      <c r="C16" s="25" t="s">
        <v>3</v>
      </c>
      <c r="D16" s="26">
        <f>IF(B12=""," ",F16/B16)</f>
        <v>1.0280031249999999</v>
      </c>
      <c r="E16" s="27" t="s">
        <v>2</v>
      </c>
      <c r="F16" s="24">
        <f>IF(B12=""," ",SUM(F11:F15))</f>
        <v>986.88299999999992</v>
      </c>
    </row>
    <row r="17" spans="1:6" ht="25.35" customHeight="1">
      <c r="A17" s="10" t="s">
        <v>4</v>
      </c>
      <c r="B17" s="9">
        <f>IF(B12=""," ",B16-B14)</f>
        <v>864</v>
      </c>
      <c r="C17" s="8" t="s">
        <v>3</v>
      </c>
      <c r="D17" s="7">
        <f>IF(B12=""," ",F17/B17)</f>
        <v>1.0066701388888888</v>
      </c>
      <c r="E17" s="6" t="s">
        <v>2</v>
      </c>
      <c r="F17" s="5">
        <f>IF(B12=""," ",F16-F14)</f>
        <v>869.76299999999992</v>
      </c>
    </row>
    <row r="19" spans="1:6" ht="15.6">
      <c r="A19" s="29"/>
      <c r="B19" s="29"/>
      <c r="C19" s="29"/>
      <c r="D19" s="29"/>
      <c r="E19" s="29"/>
      <c r="F19" s="29"/>
    </row>
    <row r="53" spans="1:6">
      <c r="F53" s="4"/>
    </row>
    <row r="60" spans="1:6">
      <c r="A60" s="2" t="s">
        <v>1</v>
      </c>
      <c r="B60" s="1" t="s">
        <v>0</v>
      </c>
    </row>
    <row r="61" spans="1:6">
      <c r="A61" s="2">
        <v>0.89</v>
      </c>
      <c r="B61" s="1">
        <v>0</v>
      </c>
      <c r="F61" s="1"/>
    </row>
    <row r="62" spans="1:6">
      <c r="A62" s="2">
        <v>0.89</v>
      </c>
      <c r="B62" s="1">
        <v>885</v>
      </c>
      <c r="D62" s="3"/>
      <c r="E62" s="3"/>
      <c r="F62" s="1"/>
    </row>
    <row r="63" spans="1:6">
      <c r="A63" s="2">
        <v>0.98</v>
      </c>
      <c r="B63" s="1">
        <v>1043</v>
      </c>
      <c r="F63" s="1"/>
    </row>
    <row r="64" spans="1:6">
      <c r="A64" s="2">
        <v>1.03</v>
      </c>
      <c r="B64" s="1">
        <v>1043</v>
      </c>
      <c r="D64" s="3"/>
      <c r="E64" s="3"/>
      <c r="F64" s="1"/>
    </row>
    <row r="65" spans="1:6">
      <c r="A65" s="2">
        <v>1.2</v>
      </c>
      <c r="B65" s="1">
        <v>1043</v>
      </c>
      <c r="F65" s="1"/>
    </row>
    <row r="66" spans="1:6">
      <c r="A66" s="2">
        <v>1.2</v>
      </c>
      <c r="B66" s="1">
        <v>0</v>
      </c>
      <c r="D66" s="3"/>
      <c r="E66" s="3"/>
      <c r="F66" s="1"/>
    </row>
  </sheetData>
  <sheetProtection formatCells="0" formatColumns="0" formatRows="0" insertColumns="0" insertRows="0" insertHyperlinks="0" deleteColumns="0" deleteRows="0" sort="0" autoFilter="0" pivotTables="0"/>
  <mergeCells count="13">
    <mergeCell ref="A19:F19"/>
    <mergeCell ref="C10:E10"/>
    <mergeCell ref="C11:E11"/>
    <mergeCell ref="C12:E12"/>
    <mergeCell ref="C13:E13"/>
    <mergeCell ref="C14:E14"/>
    <mergeCell ref="C15:E15"/>
    <mergeCell ref="A1:F1"/>
    <mergeCell ref="A3:D3"/>
    <mergeCell ref="I3:O7"/>
    <mergeCell ref="E6:F6"/>
    <mergeCell ref="A7:F7"/>
    <mergeCell ref="A8:F8"/>
  </mergeCells>
  <printOptions horizontalCentered="1" verticalCentered="1"/>
  <pageMargins left="0.23622047244094491" right="0.23622047244094491" top="0" bottom="0.15748031496062992" header="0" footer="0.31496062992125984"/>
  <pageSetup paperSize="9" firstPageNumber="0" orientation="portrait" horizontalDpi="300" verticalDpi="300"/>
  <headerFooter>
    <oddFooter>&amp;R&amp;6L. ANGEL mise à jour  septembre 2013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66"/>
  <sheetViews>
    <sheetView topLeftCell="A8" workbookViewId="0">
      <selection activeCell="I12" sqref="I12"/>
    </sheetView>
  </sheetViews>
  <sheetFormatPr baseColWidth="10" defaultRowHeight="13.2"/>
  <cols>
    <col min="1" max="1" width="30.44140625" style="2" customWidth="1"/>
    <col min="2" max="2" width="16.44140625" style="1" customWidth="1"/>
    <col min="3" max="3" width="2.6640625" style="1" customWidth="1"/>
    <col min="4" max="4" width="13" customWidth="1"/>
    <col min="5" max="5" width="3" customWidth="1"/>
    <col min="6" max="6" width="17.88671875" customWidth="1"/>
    <col min="7" max="8" width="1" customWidth="1"/>
  </cols>
  <sheetData>
    <row r="1" spans="1:15" s="22" customFormat="1" ht="25.35" customHeight="1">
      <c r="A1" s="30" t="s">
        <v>23</v>
      </c>
      <c r="B1" s="30"/>
      <c r="C1" s="30"/>
      <c r="D1" s="30"/>
      <c r="E1" s="30"/>
      <c r="F1" s="30"/>
      <c r="G1" s="23"/>
      <c r="H1" s="23"/>
    </row>
    <row r="2" spans="1:15" s="22" customFormat="1" ht="9" customHeight="1"/>
    <row r="3" spans="1:15">
      <c r="A3" s="31" t="s">
        <v>22</v>
      </c>
      <c r="B3" s="31"/>
      <c r="C3" s="31"/>
      <c r="D3" s="31"/>
      <c r="E3" s="21"/>
      <c r="F3" s="20">
        <v>44362</v>
      </c>
      <c r="I3" s="33"/>
      <c r="J3" s="33"/>
      <c r="K3" s="33"/>
      <c r="L3" s="33"/>
      <c r="M3" s="33"/>
      <c r="N3" s="33"/>
      <c r="O3" s="33"/>
    </row>
    <row r="4" spans="1:15">
      <c r="D4" s="19" t="s">
        <v>21</v>
      </c>
      <c r="E4" s="19"/>
      <c r="F4" s="1" t="s">
        <v>33</v>
      </c>
      <c r="I4" s="33"/>
      <c r="J4" s="33"/>
      <c r="K4" s="33"/>
      <c r="L4" s="33"/>
      <c r="M4" s="33"/>
      <c r="N4" s="33"/>
      <c r="O4" s="33"/>
    </row>
    <row r="5" spans="1:15">
      <c r="D5" s="19" t="s">
        <v>19</v>
      </c>
      <c r="E5" s="19"/>
      <c r="F5" s="1" t="s">
        <v>32</v>
      </c>
      <c r="I5" s="33"/>
      <c r="J5" s="33"/>
      <c r="K5" s="33"/>
      <c r="L5" s="33"/>
      <c r="M5" s="33"/>
      <c r="N5" s="33"/>
      <c r="O5" s="33"/>
    </row>
    <row r="6" spans="1:15">
      <c r="D6" s="19" t="s">
        <v>18</v>
      </c>
      <c r="E6" s="32" t="s">
        <v>17</v>
      </c>
      <c r="F6" s="33"/>
      <c r="I6" s="33"/>
      <c r="J6" s="33"/>
      <c r="K6" s="33"/>
      <c r="L6" s="33"/>
      <c r="M6" s="33"/>
      <c r="N6" s="33"/>
      <c r="O6" s="33"/>
    </row>
    <row r="7" spans="1:15" ht="38.1" customHeight="1">
      <c r="A7" s="41" t="s">
        <v>26</v>
      </c>
      <c r="B7" s="41"/>
      <c r="C7" s="41"/>
      <c r="D7" s="41"/>
      <c r="E7" s="41"/>
      <c r="F7" s="41"/>
      <c r="I7" s="33"/>
      <c r="J7" s="33"/>
      <c r="K7" s="33"/>
      <c r="L7" s="33"/>
      <c r="M7" s="33"/>
      <c r="N7" s="33"/>
      <c r="O7" s="33"/>
    </row>
    <row r="8" spans="1:15" ht="15.6">
      <c r="A8" s="35" t="s">
        <v>16</v>
      </c>
      <c r="B8" s="35"/>
      <c r="C8" s="35"/>
      <c r="D8" s="35"/>
      <c r="E8" s="35"/>
      <c r="F8" s="35"/>
      <c r="G8" s="1"/>
    </row>
    <row r="10" spans="1:15" ht="25.35" customHeight="1">
      <c r="A10" s="18"/>
      <c r="B10" s="17" t="s">
        <v>15</v>
      </c>
      <c r="C10" s="36" t="s">
        <v>14</v>
      </c>
      <c r="D10" s="36"/>
      <c r="E10" s="36"/>
      <c r="F10" s="16" t="s">
        <v>13</v>
      </c>
    </row>
    <row r="11" spans="1:15" ht="25.35" customHeight="1">
      <c r="A11" s="11" t="s">
        <v>12</v>
      </c>
      <c r="B11" s="45">
        <v>695.5</v>
      </c>
      <c r="C11" s="37">
        <v>1.0169999999999999</v>
      </c>
      <c r="D11" s="37"/>
      <c r="E11" s="37"/>
      <c r="F11" s="24">
        <f>IF(B11=""," ",B11*C11)</f>
        <v>707.32349999999997</v>
      </c>
    </row>
    <row r="12" spans="1:15" ht="25.35" customHeight="1">
      <c r="A12" s="11" t="s">
        <v>11</v>
      </c>
      <c r="B12" s="12">
        <v>170</v>
      </c>
      <c r="C12" s="38">
        <v>0.94</v>
      </c>
      <c r="D12" s="39"/>
      <c r="E12" s="40"/>
      <c r="F12" s="24">
        <f>IF(B12=""," ",B12*C12)</f>
        <v>159.79999999999998</v>
      </c>
      <c r="I12" t="s">
        <v>36</v>
      </c>
    </row>
    <row r="13" spans="1:15" ht="25.35" customHeight="1">
      <c r="A13" s="11" t="s">
        <v>10</v>
      </c>
      <c r="B13" s="12">
        <v>5</v>
      </c>
      <c r="C13" s="38">
        <v>1.85</v>
      </c>
      <c r="D13" s="39"/>
      <c r="E13" s="40"/>
      <c r="F13" s="24">
        <f>IF(B13=""," ",B13*C13)</f>
        <v>9.25</v>
      </c>
    </row>
    <row r="14" spans="1:15" ht="25.35" customHeight="1">
      <c r="A14" s="11" t="s">
        <v>9</v>
      </c>
      <c r="B14" s="12">
        <v>96</v>
      </c>
      <c r="C14" s="38">
        <v>1.22</v>
      </c>
      <c r="D14" s="39"/>
      <c r="E14" s="40"/>
      <c r="F14" s="24">
        <f>IF(B14=""," ",B14*C14)</f>
        <v>117.12</v>
      </c>
      <c r="H14" s="15"/>
      <c r="I14" s="14">
        <f>B14/0.72</f>
        <v>133.33333333333334</v>
      </c>
      <c r="J14" s="13" t="s">
        <v>8</v>
      </c>
      <c r="L14">
        <f>I14/3.78</f>
        <v>35.273368606701943</v>
      </c>
      <c r="M14" t="s">
        <v>28</v>
      </c>
    </row>
    <row r="15" spans="1:15" ht="25.35" customHeight="1">
      <c r="A15" s="11" t="s">
        <v>7</v>
      </c>
      <c r="B15" s="12">
        <v>0</v>
      </c>
      <c r="C15" s="38">
        <v>2.41</v>
      </c>
      <c r="D15" s="39"/>
      <c r="E15" s="40"/>
      <c r="F15" s="24">
        <f>IF(B15=""," ",B15*C15)</f>
        <v>0</v>
      </c>
      <c r="K15" t="s">
        <v>6</v>
      </c>
    </row>
    <row r="16" spans="1:15" ht="25.35" customHeight="1">
      <c r="A16" s="11" t="s">
        <v>5</v>
      </c>
      <c r="B16" s="28">
        <f>IF(B12=""," ",SUM(B11:B15))</f>
        <v>966.5</v>
      </c>
      <c r="C16" s="25" t="s">
        <v>3</v>
      </c>
      <c r="D16" s="26">
        <f>IF(B12=""," ",F16/B16)</f>
        <v>1.0279291257113294</v>
      </c>
      <c r="E16" s="27" t="s">
        <v>2</v>
      </c>
      <c r="F16" s="24">
        <f>IF(B12=""," ",SUM(F11:F15))</f>
        <v>993.49349999999993</v>
      </c>
    </row>
    <row r="17" spans="1:6" ht="25.35" customHeight="1">
      <c r="A17" s="10" t="s">
        <v>4</v>
      </c>
      <c r="B17" s="9">
        <f>IF(B12=""," ",B16-B14)</f>
        <v>870.5</v>
      </c>
      <c r="C17" s="8" t="s">
        <v>3</v>
      </c>
      <c r="D17" s="7">
        <f>IF(B12=""," ",F17/B17)</f>
        <v>1.0067472716829406</v>
      </c>
      <c r="E17" s="6" t="s">
        <v>2</v>
      </c>
      <c r="F17" s="5">
        <f>IF(B12=""," ",F16-F14)</f>
        <v>876.37349999999992</v>
      </c>
    </row>
    <row r="19" spans="1:6" ht="15.6">
      <c r="A19" s="29"/>
      <c r="B19" s="29"/>
      <c r="C19" s="29"/>
      <c r="D19" s="29"/>
      <c r="E19" s="29"/>
      <c r="F19" s="29"/>
    </row>
    <row r="53" spans="1:6">
      <c r="F53" s="4"/>
    </row>
    <row r="60" spans="1:6">
      <c r="A60" s="2" t="s">
        <v>1</v>
      </c>
      <c r="B60" s="1" t="s">
        <v>0</v>
      </c>
    </row>
    <row r="61" spans="1:6">
      <c r="A61" s="2">
        <v>0.89</v>
      </c>
      <c r="B61" s="1">
        <v>0</v>
      </c>
      <c r="F61" s="1"/>
    </row>
    <row r="62" spans="1:6">
      <c r="A62" s="2">
        <v>0.89</v>
      </c>
      <c r="B62" s="1">
        <v>885</v>
      </c>
      <c r="D62" s="3"/>
      <c r="E62" s="3"/>
      <c r="F62" s="1"/>
    </row>
    <row r="63" spans="1:6">
      <c r="A63" s="2">
        <v>0.98</v>
      </c>
      <c r="B63" s="1">
        <v>1043</v>
      </c>
      <c r="F63" s="1"/>
    </row>
    <row r="64" spans="1:6">
      <c r="A64" s="2">
        <v>1.03</v>
      </c>
      <c r="B64" s="1">
        <v>1043</v>
      </c>
      <c r="D64" s="3"/>
      <c r="E64" s="3"/>
      <c r="F64" s="1"/>
    </row>
    <row r="65" spans="1:6">
      <c r="A65" s="2">
        <v>1.2</v>
      </c>
      <c r="B65" s="1">
        <v>1043</v>
      </c>
      <c r="F65" s="1"/>
    </row>
    <row r="66" spans="1:6">
      <c r="A66" s="2">
        <v>1.2</v>
      </c>
      <c r="B66" s="1">
        <v>0</v>
      </c>
      <c r="D66" s="3"/>
      <c r="E66" s="3"/>
      <c r="F66" s="1"/>
    </row>
  </sheetData>
  <sheetProtection formatCells="0" formatColumns="0" formatRows="0" insertColumns="0" insertRows="0" insertHyperlinks="0" deleteColumns="0" deleteRows="0" sort="0" autoFilter="0" pivotTables="0"/>
  <mergeCells count="13">
    <mergeCell ref="I3:O7"/>
    <mergeCell ref="A7:F7"/>
    <mergeCell ref="A1:F1"/>
    <mergeCell ref="A3:D3"/>
    <mergeCell ref="E6:F6"/>
    <mergeCell ref="A8:F8"/>
    <mergeCell ref="C15:E15"/>
    <mergeCell ref="A19:F19"/>
    <mergeCell ref="C10:E10"/>
    <mergeCell ref="C11:E11"/>
    <mergeCell ref="C12:E12"/>
    <mergeCell ref="C13:E13"/>
    <mergeCell ref="C14:E14"/>
  </mergeCells>
  <printOptions horizontalCentered="1" verticalCentered="1"/>
  <pageMargins left="0.23622047244094491" right="0.23622047244094491" top="0" bottom="0.15748031496062992" header="0" footer="0.31496062992125984"/>
  <pageSetup paperSize="9" firstPageNumber="0" orientation="portrait" horizontalDpi="300" verticalDpi="300"/>
  <headerFooter>
    <oddFooter>&amp;R&amp;6L. ANGEL mise à jour  septembre 2013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66"/>
  <sheetViews>
    <sheetView topLeftCell="A7" workbookViewId="0">
      <selection activeCell="J8" sqref="J8"/>
    </sheetView>
  </sheetViews>
  <sheetFormatPr baseColWidth="10" defaultRowHeight="13.2"/>
  <cols>
    <col min="1" max="1" width="30.44140625" style="2" customWidth="1"/>
    <col min="2" max="2" width="16.44140625" style="1" customWidth="1"/>
    <col min="3" max="3" width="2.6640625" style="1" customWidth="1"/>
    <col min="4" max="4" width="13" customWidth="1"/>
    <col min="5" max="5" width="3" customWidth="1"/>
    <col min="6" max="6" width="17.88671875" customWidth="1"/>
    <col min="7" max="8" width="1" customWidth="1"/>
  </cols>
  <sheetData>
    <row r="1" spans="1:15" s="22" customFormat="1" ht="25.35" customHeight="1">
      <c r="A1" s="30" t="s">
        <v>23</v>
      </c>
      <c r="B1" s="30"/>
      <c r="C1" s="30"/>
      <c r="D1" s="30"/>
      <c r="E1" s="30"/>
      <c r="F1" s="30"/>
      <c r="G1" s="23"/>
      <c r="H1" s="23"/>
    </row>
    <row r="2" spans="1:15" s="22" customFormat="1" ht="9" customHeight="1"/>
    <row r="3" spans="1:15">
      <c r="A3" s="31" t="s">
        <v>22</v>
      </c>
      <c r="B3" s="31"/>
      <c r="C3" s="31"/>
      <c r="D3" s="31"/>
      <c r="E3" s="21"/>
      <c r="F3" s="20">
        <v>43978</v>
      </c>
      <c r="I3" s="33"/>
      <c r="J3" s="33"/>
      <c r="K3" s="33"/>
      <c r="L3" s="33"/>
      <c r="M3" s="33"/>
      <c r="N3" s="33"/>
      <c r="O3" s="33"/>
    </row>
    <row r="4" spans="1:15">
      <c r="D4" s="19" t="s">
        <v>21</v>
      </c>
      <c r="E4" s="19"/>
      <c r="F4" s="1" t="s">
        <v>20</v>
      </c>
      <c r="I4" s="33"/>
      <c r="J4" s="33"/>
      <c r="K4" s="33"/>
      <c r="L4" s="33"/>
      <c r="M4" s="33"/>
      <c r="N4" s="33"/>
      <c r="O4" s="33"/>
    </row>
    <row r="5" spans="1:15">
      <c r="D5" s="19" t="s">
        <v>19</v>
      </c>
      <c r="E5" s="19"/>
      <c r="F5" s="1" t="s">
        <v>27</v>
      </c>
      <c r="I5" s="33"/>
      <c r="J5" s="33"/>
      <c r="K5" s="33"/>
      <c r="L5" s="33"/>
      <c r="M5" s="33"/>
      <c r="N5" s="33"/>
      <c r="O5" s="33"/>
    </row>
    <row r="6" spans="1:15" ht="13.8" thickBot="1">
      <c r="D6" s="19" t="s">
        <v>18</v>
      </c>
      <c r="E6" s="32" t="s">
        <v>17</v>
      </c>
      <c r="F6" s="33"/>
      <c r="I6" s="33"/>
      <c r="J6" s="33"/>
      <c r="K6" s="33"/>
      <c r="L6" s="33"/>
      <c r="M6" s="33"/>
      <c r="N6" s="33"/>
      <c r="O6" s="33"/>
    </row>
    <row r="7" spans="1:15" ht="38.1" customHeight="1" thickBot="1">
      <c r="A7" s="42" t="s">
        <v>26</v>
      </c>
      <c r="B7" s="43"/>
      <c r="C7" s="43"/>
      <c r="D7" s="43"/>
      <c r="E7" s="43"/>
      <c r="F7" s="44"/>
      <c r="I7" s="33"/>
      <c r="J7" s="33"/>
      <c r="K7" s="33"/>
      <c r="L7" s="33"/>
      <c r="M7" s="33"/>
      <c r="N7" s="33"/>
      <c r="O7" s="33"/>
    </row>
    <row r="8" spans="1:15" ht="15.6">
      <c r="A8" s="35" t="s">
        <v>16</v>
      </c>
      <c r="B8" s="35"/>
      <c r="C8" s="35"/>
      <c r="D8" s="35"/>
      <c r="E8" s="35"/>
      <c r="F8" s="35"/>
      <c r="G8" s="1"/>
    </row>
    <row r="10" spans="1:15" ht="25.35" customHeight="1">
      <c r="A10" s="18"/>
      <c r="B10" s="17" t="s">
        <v>15</v>
      </c>
      <c r="C10" s="36" t="s">
        <v>14</v>
      </c>
      <c r="D10" s="36"/>
      <c r="E10" s="36"/>
      <c r="F10" s="16" t="s">
        <v>13</v>
      </c>
    </row>
    <row r="11" spans="1:15" ht="25.35" customHeight="1">
      <c r="A11" s="11" t="s">
        <v>12</v>
      </c>
      <c r="B11" s="45">
        <v>688.5</v>
      </c>
      <c r="C11" s="37">
        <v>1.0309999999999999</v>
      </c>
      <c r="D11" s="37"/>
      <c r="E11" s="37"/>
      <c r="F11" s="24">
        <f>B11*C11</f>
        <v>709.84349999999995</v>
      </c>
    </row>
    <row r="12" spans="1:15" ht="25.35" customHeight="1">
      <c r="A12" s="11" t="s">
        <v>11</v>
      </c>
      <c r="B12" s="12">
        <v>70</v>
      </c>
      <c r="C12" s="38">
        <v>0.94</v>
      </c>
      <c r="D12" s="39"/>
      <c r="E12" s="40"/>
      <c r="F12" s="24">
        <f>IF(B12=""," ",B12*C12)</f>
        <v>65.8</v>
      </c>
      <c r="I12" t="s">
        <v>35</v>
      </c>
    </row>
    <row r="13" spans="1:15" ht="25.35" customHeight="1">
      <c r="A13" s="11" t="s">
        <v>10</v>
      </c>
      <c r="B13" s="12">
        <v>0</v>
      </c>
      <c r="C13" s="38">
        <v>1.85</v>
      </c>
      <c r="D13" s="39"/>
      <c r="E13" s="40"/>
      <c r="F13" s="24">
        <f>IF(B13=""," ",B13*C13)</f>
        <v>0</v>
      </c>
    </row>
    <row r="14" spans="1:15" ht="25.35" customHeight="1">
      <c r="A14" s="11" t="s">
        <v>9</v>
      </c>
      <c r="B14" s="12">
        <v>106</v>
      </c>
      <c r="C14" s="38">
        <v>1.22</v>
      </c>
      <c r="D14" s="39"/>
      <c r="E14" s="40"/>
      <c r="F14" s="24">
        <f>IF(B14=""," ",B14*C14)</f>
        <v>129.32</v>
      </c>
      <c r="H14" s="15"/>
      <c r="I14" s="14">
        <f>B14/0.72</f>
        <v>147.22222222222223</v>
      </c>
      <c r="J14" s="13" t="s">
        <v>8</v>
      </c>
    </row>
    <row r="15" spans="1:15" ht="25.35" customHeight="1">
      <c r="A15" s="11" t="s">
        <v>7</v>
      </c>
      <c r="B15" s="12">
        <v>10</v>
      </c>
      <c r="C15" s="38">
        <v>2.41</v>
      </c>
      <c r="D15" s="39"/>
      <c r="E15" s="40"/>
      <c r="F15" s="24">
        <f>IF(B15=""," ",B15*C15)</f>
        <v>24.1</v>
      </c>
      <c r="K15" t="s">
        <v>6</v>
      </c>
    </row>
    <row r="16" spans="1:15" ht="25.35" customHeight="1">
      <c r="A16" s="11" t="s">
        <v>5</v>
      </c>
      <c r="B16" s="28">
        <f>IF(B12=""," ",SUM(B11:B15))</f>
        <v>874.5</v>
      </c>
      <c r="C16" s="25" t="s">
        <v>3</v>
      </c>
      <c r="D16" s="26">
        <f>IF(B12=""," ",F16/B16)</f>
        <v>1.0623939393939392</v>
      </c>
      <c r="E16" s="27" t="s">
        <v>2</v>
      </c>
      <c r="F16" s="24">
        <f>IF(B12=""," ",SUM(F11:F15))</f>
        <v>929.06349999999986</v>
      </c>
    </row>
    <row r="17" spans="1:6" ht="25.35" customHeight="1">
      <c r="A17" s="10" t="s">
        <v>4</v>
      </c>
      <c r="B17" s="9">
        <f>IF(B12=""," ",B16-B14)</f>
        <v>768.5</v>
      </c>
      <c r="C17" s="8" t="s">
        <v>3</v>
      </c>
      <c r="D17" s="7">
        <f>IF(B12=""," ",F17/B17)</f>
        <v>1.0406551724137929</v>
      </c>
      <c r="E17" s="6" t="s">
        <v>2</v>
      </c>
      <c r="F17" s="5">
        <f>IF(B12=""," ",F16-F14)</f>
        <v>799.74349999999981</v>
      </c>
    </row>
    <row r="19" spans="1:6" ht="15.6">
      <c r="A19" s="29"/>
      <c r="B19" s="29"/>
      <c r="C19" s="29"/>
      <c r="D19" s="29"/>
      <c r="E19" s="29"/>
      <c r="F19" s="29"/>
    </row>
    <row r="53" spans="1:6">
      <c r="F53" s="4"/>
    </row>
    <row r="60" spans="1:6">
      <c r="A60" s="2" t="s">
        <v>1</v>
      </c>
      <c r="B60" s="1" t="s">
        <v>0</v>
      </c>
    </row>
    <row r="61" spans="1:6">
      <c r="A61" s="2">
        <v>0.89</v>
      </c>
      <c r="B61" s="1">
        <v>0</v>
      </c>
      <c r="F61" s="1"/>
    </row>
    <row r="62" spans="1:6">
      <c r="A62" s="2">
        <v>0.89</v>
      </c>
      <c r="B62" s="1">
        <v>885</v>
      </c>
      <c r="D62" s="3"/>
      <c r="E62" s="3"/>
      <c r="F62" s="1"/>
    </row>
    <row r="63" spans="1:6">
      <c r="A63" s="2">
        <v>0.98</v>
      </c>
      <c r="B63" s="1">
        <v>1043</v>
      </c>
      <c r="F63" s="1"/>
    </row>
    <row r="64" spans="1:6">
      <c r="A64" s="2">
        <v>1.03</v>
      </c>
      <c r="B64" s="1">
        <v>1043</v>
      </c>
      <c r="D64" s="3"/>
      <c r="E64" s="3"/>
      <c r="F64" s="1"/>
    </row>
    <row r="65" spans="1:6">
      <c r="A65" s="2">
        <v>1.2</v>
      </c>
      <c r="B65" s="1">
        <v>1043</v>
      </c>
      <c r="F65" s="1"/>
    </row>
    <row r="66" spans="1:6">
      <c r="A66" s="2">
        <v>1.2</v>
      </c>
      <c r="B66" s="1">
        <v>0</v>
      </c>
      <c r="D66" s="3"/>
      <c r="E66" s="3"/>
      <c r="F66" s="1"/>
    </row>
  </sheetData>
  <sheetProtection formatCells="0" formatColumns="0" formatRows="0" insertColumns="0" insertRows="0" insertHyperlinks="0" deleteColumns="0" deleteRows="0" sort="0" autoFilter="0" pivotTables="0"/>
  <mergeCells count="13">
    <mergeCell ref="A19:F19"/>
    <mergeCell ref="C10:E10"/>
    <mergeCell ref="C11:E11"/>
    <mergeCell ref="C12:E12"/>
    <mergeCell ref="C13:E13"/>
    <mergeCell ref="C14:E14"/>
    <mergeCell ref="C15:E15"/>
    <mergeCell ref="A8:F8"/>
    <mergeCell ref="A1:F1"/>
    <mergeCell ref="A3:D3"/>
    <mergeCell ref="I3:O7"/>
    <mergeCell ref="E6:F6"/>
    <mergeCell ref="A7:F7"/>
  </mergeCells>
  <printOptions horizontalCentered="1" verticalCentered="1"/>
  <pageMargins left="0.23622047244094491" right="0.23622047244094491" top="0" bottom="0.15748031496062992" header="0" footer="0.31496062992125984"/>
  <pageSetup paperSize="9" firstPageNumber="0" orientation="portrait" horizontalDpi="300" verticalDpi="300"/>
  <headerFooter>
    <oddFooter>&amp;R&amp;6L. ANGEL mise à jour  septembre 2013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4</vt:i4>
      </vt:variant>
    </vt:vector>
  </HeadingPairs>
  <TitlesOfParts>
    <vt:vector size="10" baseType="lpstr">
      <vt:lpstr>FGESN</vt:lpstr>
      <vt:lpstr>FGGFY</vt:lpstr>
      <vt:lpstr>F-GHDD</vt:lpstr>
      <vt:lpstr>FGHEV</vt:lpstr>
      <vt:lpstr>FGBFP</vt:lpstr>
      <vt:lpstr>FHCNN</vt:lpstr>
      <vt:lpstr>FGBFP!Zone_d_impression</vt:lpstr>
      <vt:lpstr>FGGFY!Zone_d_impression</vt:lpstr>
      <vt:lpstr>FGHEV!Zone_d_impression</vt:lpstr>
      <vt:lpstr>FHCNN!Zone_d_impression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SZULEWICZ</dc:creator>
  <cp:lastModifiedBy>Rafael MACHADO FRAGA</cp:lastModifiedBy>
  <dcterms:created xsi:type="dcterms:W3CDTF">2018-11-17T13:49:11Z</dcterms:created>
  <dcterms:modified xsi:type="dcterms:W3CDTF">2026-06-26T16:04:48Z</dcterms:modified>
</cp:coreProperties>
</file>